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1"/>
  </bookViews>
  <sheets>
    <sheet name="GANTT " sheetId="1" r:id="rId1"/>
    <sheet name="Previsione di spesa " sheetId="2" r:id="rId2"/>
  </sheets>
  <definedNames>
    <definedName name="_xlnm.Print_Area" localSheetId="0">'GANTT '!$A$1:$R$48</definedName>
  </definedNames>
  <calcPr fullCalcOnLoad="1"/>
</workbook>
</file>

<file path=xl/sharedStrings.xml><?xml version="1.0" encoding="utf-8"?>
<sst xmlns="http://schemas.openxmlformats.org/spreadsheetml/2006/main" count="276" uniqueCount="115">
  <si>
    <t>1,2,3</t>
  </si>
  <si>
    <t>6,7</t>
  </si>
  <si>
    <t>i</t>
  </si>
  <si>
    <t>ii</t>
  </si>
  <si>
    <t>iii</t>
  </si>
  <si>
    <t>iv</t>
  </si>
  <si>
    <t>Milestone</t>
  </si>
  <si>
    <t>MI</t>
  </si>
  <si>
    <t>LNF</t>
  </si>
  <si>
    <t>GE</t>
  </si>
  <si>
    <t>-</t>
  </si>
  <si>
    <t>Conductor Development</t>
  </si>
  <si>
    <t>Conductor ready for the winding</t>
  </si>
  <si>
    <t>Upgrade of INFN experimental facilities</t>
  </si>
  <si>
    <t>Electrical characterization of the conductors</t>
  </si>
  <si>
    <t>Cold Mass Construction</t>
  </si>
  <si>
    <t>Engineering for modifying/integrating LHC tool</t>
  </si>
  <si>
    <t xml:space="preserve">Tool Modification and Integration </t>
  </si>
  <si>
    <t>Cold Mass Completed</t>
  </si>
  <si>
    <t>Magnet Test</t>
  </si>
  <si>
    <t>Test of short model</t>
  </si>
  <si>
    <t>Test of the Cold Mass</t>
  </si>
  <si>
    <t>Cold Mass Tests Completed</t>
  </si>
  <si>
    <t>Design of Horizontal Cryostat</t>
  </si>
  <si>
    <t>Manufacture of Horizontal Cryostat</t>
  </si>
  <si>
    <t>Acceptance Tests</t>
  </si>
  <si>
    <t>Integration of short model into the test station **</t>
  </si>
  <si>
    <t xml:space="preserve">Components Construction (Collars, Steel Laminaton, Fillers,..) </t>
  </si>
  <si>
    <t>Integration of Cold Mass into the Horizontal Cryostat at LASA</t>
  </si>
  <si>
    <t>Materials Procurement</t>
  </si>
  <si>
    <t>Activity</t>
  </si>
  <si>
    <t>Explanation</t>
  </si>
  <si>
    <t>Horizontal cryostat ready</t>
  </si>
  <si>
    <t>Integration of cryostated magnet into the test station</t>
  </si>
  <si>
    <t>DISCO_RAP  schedule</t>
  </si>
  <si>
    <t>Development and manufacture of Rutherford</t>
  </si>
  <si>
    <t>Delivery of the Magnet to GSI</t>
  </si>
  <si>
    <t>Preliminary development</t>
  </si>
  <si>
    <t>Feasibility study of curved dipole</t>
  </si>
  <si>
    <t>Conceptual Design</t>
  </si>
  <si>
    <t>Study of mechanical properties of materials</t>
  </si>
  <si>
    <t>Design of Cryostat  and Power Supply</t>
  </si>
  <si>
    <t>Commissioning of Test Station @ LASA</t>
  </si>
  <si>
    <t>Test Station ready for the cold mass  test</t>
  </si>
  <si>
    <t>Manufacture of Cryostat and Power Supply</t>
  </si>
  <si>
    <t>Studies, Design and Follow up</t>
  </si>
  <si>
    <t>Prototype Design and Construction</t>
  </si>
  <si>
    <t>Cold Mass test</t>
  </si>
  <si>
    <t>Travels</t>
  </si>
  <si>
    <t>National Travels</t>
  </si>
  <si>
    <t>International Travels</t>
  </si>
  <si>
    <t>13,14,15,16</t>
  </si>
  <si>
    <t>17,18,19</t>
  </si>
  <si>
    <t>20,21</t>
  </si>
  <si>
    <t xml:space="preserve"> Vertical Cryostat  and Power Supply</t>
  </si>
  <si>
    <t>Test of Cold Mass</t>
  </si>
  <si>
    <t>Design and Construction of Horizontal Cryostat</t>
  </si>
  <si>
    <t>Mandrel</t>
  </si>
  <si>
    <t>In yellow: internal and investment costs of INFN</t>
  </si>
  <si>
    <t>Materials and costs for cold mass construction</t>
  </si>
  <si>
    <t>22,23,24</t>
  </si>
  <si>
    <t>Optimal Requirement</t>
  </si>
  <si>
    <t>Dummy cable manufacture</t>
  </si>
  <si>
    <t>Wire assessment and specifications drafting</t>
  </si>
  <si>
    <t>SubTotal</t>
  </si>
  <si>
    <t>GRAND TOTAL</t>
  </si>
  <si>
    <t>TOTAL</t>
  </si>
  <si>
    <t>Minimal GSI Rutherford cable</t>
  </si>
  <si>
    <t>Collaring, yoke and containment cylinder integration</t>
  </si>
  <si>
    <t>Coil winding</t>
  </si>
  <si>
    <t>Tool Procurement</t>
  </si>
  <si>
    <t>Construction of winding model</t>
  </si>
  <si>
    <t xml:space="preserve"> Winding test (Construction of 1 or 2 single pole)</t>
  </si>
  <si>
    <t>Engineering Design</t>
  </si>
  <si>
    <t>Engineering Tooling</t>
  </si>
  <si>
    <t>Polimerization mold</t>
  </si>
  <si>
    <t>Construction of cold mass</t>
  </si>
  <si>
    <t>Elastic Modulus tool</t>
  </si>
  <si>
    <t>Manpower for winding test</t>
  </si>
  <si>
    <t xml:space="preserve">Supports for CERN </t>
  </si>
  <si>
    <t>Modification of other CERN tool</t>
  </si>
  <si>
    <t>Modification of press for lamination packing</t>
  </si>
  <si>
    <t>Material for cold mass construction</t>
  </si>
  <si>
    <t>Modification to Winding Machine</t>
  </si>
  <si>
    <t>Collars</t>
  </si>
  <si>
    <t>Fillers</t>
  </si>
  <si>
    <t>Quench Heaters</t>
  </si>
  <si>
    <t xml:space="preserve">Yoke </t>
  </si>
  <si>
    <t>Other Materials</t>
  </si>
  <si>
    <t>SS vessel</t>
  </si>
  <si>
    <t xml:space="preserve">Manpower </t>
  </si>
  <si>
    <t>3000 hours</t>
  </si>
  <si>
    <t>Modification to Collaring Press and Materials</t>
  </si>
  <si>
    <t>Tool Procurement  and Construction of curved winding model (Including Engineering for winding Design and Required tool)</t>
  </si>
  <si>
    <t>curing press</t>
  </si>
  <si>
    <t>assembly desk</t>
  </si>
  <si>
    <t>1200 hours</t>
  </si>
  <si>
    <t>Costs in  k€</t>
  </si>
  <si>
    <t>materials</t>
  </si>
  <si>
    <t>Costs Split of Main Items</t>
  </si>
  <si>
    <t>Progetto Ingegneristico</t>
  </si>
  <si>
    <t>Modifiche attrezzature</t>
  </si>
  <si>
    <t>Materiali e costruzione</t>
  </si>
  <si>
    <t>Studio modifiche attrezzature</t>
  </si>
  <si>
    <t>Con IVA</t>
  </si>
  <si>
    <t>I.V.A.</t>
  </si>
  <si>
    <t>No IVA</t>
  </si>
  <si>
    <t>The numbers on the left refer to the activities reported in the GANTT chart</t>
  </si>
  <si>
    <t xml:space="preserve">INFN Contribution to GSI </t>
  </si>
  <si>
    <r>
      <t xml:space="preserve">COSTS FOR THE R&amp;D  </t>
    </r>
    <r>
      <rPr>
        <b/>
        <i/>
        <sz val="16"/>
        <rFont val="Arial"/>
        <family val="2"/>
      </rPr>
      <t>DISCO_RAP</t>
    </r>
  </si>
  <si>
    <t>Engeneering Design</t>
  </si>
  <si>
    <t>Engineering Design Completed</t>
  </si>
  <si>
    <t>GSI contr.</t>
  </si>
  <si>
    <t xml:space="preserve"> INFN int. costs </t>
  </si>
  <si>
    <t>Magnetic Measurements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</si>
</sst>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  <numFmt numFmtId="177" formatCode="&quot;€&quot;\ #,##0.00"/>
    <numFmt numFmtId="178" formatCode="&quot;€&quot;\ #,##0.000"/>
    <numFmt numFmtId="179" formatCode="&quot;€&quot;\ #,##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2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2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0" fillId="17" borderId="13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17" borderId="0" xfId="0" applyFont="1" applyFill="1" applyAlignment="1">
      <alignment/>
    </xf>
    <xf numFmtId="0" fontId="13" fillId="17" borderId="14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17" borderId="0" xfId="0" applyFont="1" applyFill="1" applyAlignment="1">
      <alignment/>
    </xf>
    <xf numFmtId="0" fontId="13" fillId="17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15" fillId="0" borderId="0" xfId="0" applyNumberFormat="1" applyFont="1" applyBorder="1" applyAlignment="1">
      <alignment horizontal="center" vertical="center"/>
    </xf>
    <xf numFmtId="0" fontId="1" fillId="22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" fontId="0" fillId="0" borderId="14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0" fillId="22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0" fontId="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4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266700</xdr:rowOff>
    </xdr:from>
    <xdr:to>
      <xdr:col>6</xdr:col>
      <xdr:colOff>38100</xdr:colOff>
      <xdr:row>41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5229225" y="266700"/>
          <a:ext cx="47625" cy="6534150"/>
        </a:xfrm>
        <a:prstGeom prst="lin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342900</xdr:colOff>
      <xdr:row>64</xdr:row>
      <xdr:rowOff>9525</xdr:rowOff>
    </xdr:from>
    <xdr:to>
      <xdr:col>31</xdr:col>
      <xdr:colOff>342900</xdr:colOff>
      <xdr:row>107</xdr:row>
      <xdr:rowOff>76200</xdr:rowOff>
    </xdr:to>
    <xdr:sp>
      <xdr:nvSpPr>
        <xdr:cNvPr id="2" name="Line 19"/>
        <xdr:cNvSpPr>
          <a:spLocks/>
        </xdr:cNvSpPr>
      </xdr:nvSpPr>
      <xdr:spPr>
        <a:xfrm>
          <a:off x="15792450" y="10506075"/>
          <a:ext cx="0" cy="7029450"/>
        </a:xfrm>
        <a:prstGeom prst="line">
          <a:avLst/>
        </a:prstGeom>
        <a:noFill/>
        <a:ln w="285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75" zoomScaleNormal="75" zoomScalePageLayoutView="0" workbookViewId="0" topLeftCell="A8">
      <selection activeCell="A1" sqref="A1:V48"/>
    </sheetView>
  </sheetViews>
  <sheetFormatPr defaultColWidth="9.140625" defaultRowHeight="12.75"/>
  <cols>
    <col min="1" max="1" width="7.57421875" style="62" customWidth="1"/>
    <col min="2" max="2" width="53.28125" style="1" bestFit="1" customWidth="1"/>
    <col min="3" max="22" width="4.421875" style="1" customWidth="1"/>
    <col min="23" max="16384" width="9.140625" style="1" customWidth="1"/>
  </cols>
  <sheetData>
    <row r="1" spans="1:22" ht="22.5" customHeight="1">
      <c r="A1" s="132" t="s">
        <v>34</v>
      </c>
      <c r="B1" s="133"/>
      <c r="C1" s="128">
        <v>2006</v>
      </c>
      <c r="D1" s="129"/>
      <c r="E1" s="129"/>
      <c r="F1" s="130"/>
      <c r="G1" s="134">
        <f>C1+1</f>
        <v>2007</v>
      </c>
      <c r="H1" s="134"/>
      <c r="I1" s="134"/>
      <c r="J1" s="134"/>
      <c r="K1" s="128">
        <f>G1+1</f>
        <v>2008</v>
      </c>
      <c r="L1" s="129"/>
      <c r="M1" s="129"/>
      <c r="N1" s="130"/>
      <c r="O1" s="128">
        <f>K1+1</f>
        <v>2009</v>
      </c>
      <c r="P1" s="129"/>
      <c r="Q1" s="129"/>
      <c r="R1" s="130"/>
      <c r="S1" s="128">
        <f>O1+1</f>
        <v>2010</v>
      </c>
      <c r="T1" s="129"/>
      <c r="U1" s="129"/>
      <c r="V1" s="130"/>
    </row>
    <row r="2" spans="1:22" ht="27" customHeight="1">
      <c r="A2" s="30"/>
      <c r="B2" s="63"/>
      <c r="C2" s="27" t="s">
        <v>2</v>
      </c>
      <c r="D2" s="28" t="s">
        <v>3</v>
      </c>
      <c r="E2" s="28" t="s">
        <v>4</v>
      </c>
      <c r="F2" s="29" t="s">
        <v>5</v>
      </c>
      <c r="G2" s="9" t="s">
        <v>2</v>
      </c>
      <c r="H2" s="9" t="s">
        <v>3</v>
      </c>
      <c r="I2" s="28" t="s">
        <v>4</v>
      </c>
      <c r="J2" s="9" t="s">
        <v>5</v>
      </c>
      <c r="K2" s="27" t="s">
        <v>2</v>
      </c>
      <c r="L2" s="28" t="s">
        <v>3</v>
      </c>
      <c r="M2" s="28" t="s">
        <v>4</v>
      </c>
      <c r="N2" s="29" t="s">
        <v>5</v>
      </c>
      <c r="O2" s="27" t="s">
        <v>2</v>
      </c>
      <c r="P2" s="28" t="s">
        <v>3</v>
      </c>
      <c r="Q2" s="28" t="s">
        <v>4</v>
      </c>
      <c r="R2" s="29" t="s">
        <v>5</v>
      </c>
      <c r="S2" s="27" t="s">
        <v>2</v>
      </c>
      <c r="T2" s="28" t="s">
        <v>3</v>
      </c>
      <c r="U2" s="28" t="s">
        <v>4</v>
      </c>
      <c r="V2" s="29" t="s">
        <v>5</v>
      </c>
    </row>
    <row r="3" spans="1:22" ht="15" customHeight="1">
      <c r="A3" s="31" t="s">
        <v>11</v>
      </c>
      <c r="B3" s="24"/>
      <c r="C3" s="32"/>
      <c r="D3" s="33"/>
      <c r="E3" s="33"/>
      <c r="F3" s="34"/>
      <c r="G3" s="24"/>
      <c r="H3" s="24"/>
      <c r="I3" s="24"/>
      <c r="J3" s="34"/>
      <c r="K3" s="33"/>
      <c r="L3" s="33"/>
      <c r="M3" s="33"/>
      <c r="N3" s="34"/>
      <c r="O3" s="32"/>
      <c r="P3" s="33"/>
      <c r="Q3" s="33"/>
      <c r="R3" s="34"/>
      <c r="S3" s="32"/>
      <c r="T3" s="33"/>
      <c r="U3" s="33"/>
      <c r="V3" s="34"/>
    </row>
    <row r="4" spans="1:22" ht="12.75">
      <c r="A4" s="131">
        <v>1</v>
      </c>
      <c r="B4" s="1" t="s">
        <v>37</v>
      </c>
      <c r="C4" s="36"/>
      <c r="D4" s="37"/>
      <c r="E4" s="37"/>
      <c r="F4" s="43"/>
      <c r="J4" s="39"/>
      <c r="K4" s="38"/>
      <c r="L4" s="38"/>
      <c r="M4" s="38"/>
      <c r="N4" s="39"/>
      <c r="O4" s="40"/>
      <c r="P4" s="38"/>
      <c r="Q4" s="38"/>
      <c r="R4" s="39"/>
      <c r="S4" s="40"/>
      <c r="T4" s="38"/>
      <c r="U4" s="38"/>
      <c r="V4" s="39"/>
    </row>
    <row r="5" spans="1:22" ht="12.75">
      <c r="A5" s="131"/>
      <c r="B5" s="1" t="s">
        <v>63</v>
      </c>
      <c r="C5" s="41"/>
      <c r="D5" s="42"/>
      <c r="E5" s="38"/>
      <c r="F5" s="43"/>
      <c r="G5" s="44"/>
      <c r="H5" s="44"/>
      <c r="J5" s="39"/>
      <c r="K5" s="38"/>
      <c r="L5" s="38"/>
      <c r="M5" s="38"/>
      <c r="N5" s="39"/>
      <c r="O5" s="40"/>
      <c r="P5" s="38"/>
      <c r="Q5" s="38"/>
      <c r="R5" s="39"/>
      <c r="S5" s="40"/>
      <c r="T5" s="38"/>
      <c r="U5" s="38"/>
      <c r="V5" s="39"/>
    </row>
    <row r="6" spans="1:22" ht="12.75" customHeight="1">
      <c r="A6" s="131">
        <v>2</v>
      </c>
      <c r="B6" s="1" t="s">
        <v>67</v>
      </c>
      <c r="C6" s="40"/>
      <c r="D6" s="38"/>
      <c r="E6" s="38"/>
      <c r="F6" s="39"/>
      <c r="G6" s="38"/>
      <c r="I6" s="44"/>
      <c r="J6" s="45"/>
      <c r="K6" s="52"/>
      <c r="L6" s="52"/>
      <c r="M6" s="52"/>
      <c r="N6" s="43"/>
      <c r="O6" s="40"/>
      <c r="P6" s="38"/>
      <c r="Q6" s="38"/>
      <c r="R6" s="39"/>
      <c r="S6" s="40"/>
      <c r="T6" s="38"/>
      <c r="U6" s="38"/>
      <c r="V6" s="39"/>
    </row>
    <row r="7" spans="1:22" ht="12.75" customHeight="1">
      <c r="A7" s="131"/>
      <c r="B7" s="1" t="s">
        <v>62</v>
      </c>
      <c r="C7" s="40"/>
      <c r="D7" s="38"/>
      <c r="E7" s="38"/>
      <c r="F7" s="43"/>
      <c r="G7" s="44"/>
      <c r="H7" s="52"/>
      <c r="I7" s="44"/>
      <c r="J7" s="39"/>
      <c r="K7" s="38"/>
      <c r="L7" s="38"/>
      <c r="M7" s="38"/>
      <c r="N7" s="39"/>
      <c r="O7" s="38"/>
      <c r="P7" s="38"/>
      <c r="Q7" s="38"/>
      <c r="R7" s="39"/>
      <c r="S7" s="38"/>
      <c r="T7" s="38"/>
      <c r="U7" s="38"/>
      <c r="V7" s="39"/>
    </row>
    <row r="8" spans="1:22" ht="12.75">
      <c r="A8" s="35">
        <v>3</v>
      </c>
      <c r="B8" s="1" t="s">
        <v>61</v>
      </c>
      <c r="C8" s="40"/>
      <c r="D8" s="38"/>
      <c r="E8" s="38"/>
      <c r="F8" s="39"/>
      <c r="J8" s="39"/>
      <c r="K8" s="38"/>
      <c r="L8" s="37"/>
      <c r="M8" s="37"/>
      <c r="N8" s="43"/>
      <c r="O8" s="43"/>
      <c r="P8" s="38"/>
      <c r="Q8" s="38"/>
      <c r="R8" s="39"/>
      <c r="S8" s="40"/>
      <c r="T8" s="38"/>
      <c r="U8" s="38"/>
      <c r="V8" s="39"/>
    </row>
    <row r="9" spans="1:22" ht="12.75" customHeight="1">
      <c r="A9" s="35"/>
      <c r="B9" s="46" t="s">
        <v>12</v>
      </c>
      <c r="C9" s="40"/>
      <c r="D9" s="38"/>
      <c r="E9" s="38"/>
      <c r="F9" s="39"/>
      <c r="J9" s="39"/>
      <c r="K9" s="38"/>
      <c r="L9" s="38"/>
      <c r="M9" s="38"/>
      <c r="N9" s="39"/>
      <c r="O9" s="47"/>
      <c r="P9" s="38"/>
      <c r="Q9" s="38"/>
      <c r="R9" s="39"/>
      <c r="S9" s="40"/>
      <c r="T9" s="38"/>
      <c r="U9" s="38"/>
      <c r="V9" s="39"/>
    </row>
    <row r="10" spans="1:22" ht="12.75">
      <c r="A10" s="48">
        <v>4</v>
      </c>
      <c r="B10" s="16" t="s">
        <v>13</v>
      </c>
      <c r="C10" s="36"/>
      <c r="D10" s="37"/>
      <c r="E10" s="37"/>
      <c r="F10" s="49"/>
      <c r="G10" s="16"/>
      <c r="H10" s="16"/>
      <c r="I10" s="16"/>
      <c r="J10" s="49"/>
      <c r="K10" s="42"/>
      <c r="L10" s="42"/>
      <c r="M10" s="42"/>
      <c r="N10" s="49"/>
      <c r="O10" s="41"/>
      <c r="P10" s="42"/>
      <c r="Q10" s="42"/>
      <c r="R10" s="49"/>
      <c r="S10" s="41"/>
      <c r="T10" s="42"/>
      <c r="U10" s="42"/>
      <c r="V10" s="49"/>
    </row>
    <row r="11" spans="1:22" ht="12.75" customHeight="1">
      <c r="A11" s="35">
        <v>5</v>
      </c>
      <c r="B11" s="16" t="s">
        <v>14</v>
      </c>
      <c r="C11" s="40"/>
      <c r="D11" s="38"/>
      <c r="E11" s="50"/>
      <c r="F11" s="45"/>
      <c r="G11" s="51"/>
      <c r="H11" s="38"/>
      <c r="I11" s="38"/>
      <c r="J11" s="39"/>
      <c r="K11" s="52"/>
      <c r="L11" s="52"/>
      <c r="M11" s="52"/>
      <c r="N11" s="43"/>
      <c r="O11" s="36"/>
      <c r="P11" s="52"/>
      <c r="Q11" s="52"/>
      <c r="R11" s="53"/>
      <c r="S11" s="40"/>
      <c r="T11" s="38"/>
      <c r="U11" s="38"/>
      <c r="V11" s="53"/>
    </row>
    <row r="12" spans="1:22" ht="12.75">
      <c r="A12" s="35"/>
      <c r="C12" s="40"/>
      <c r="D12" s="38"/>
      <c r="E12" s="38"/>
      <c r="F12" s="39"/>
      <c r="J12" s="39"/>
      <c r="K12" s="38"/>
      <c r="L12" s="38"/>
      <c r="M12" s="38"/>
      <c r="N12" s="39"/>
      <c r="O12" s="40"/>
      <c r="P12" s="38"/>
      <c r="Q12" s="38"/>
      <c r="R12" s="39"/>
      <c r="S12" s="40"/>
      <c r="T12" s="38"/>
      <c r="U12" s="38"/>
      <c r="V12" s="39"/>
    </row>
    <row r="13" spans="1:22" ht="15" customHeight="1">
      <c r="A13" s="31" t="s">
        <v>15</v>
      </c>
      <c r="B13" s="24"/>
      <c r="C13" s="32"/>
      <c r="D13" s="33"/>
      <c r="E13" s="33"/>
      <c r="F13" s="34"/>
      <c r="G13" s="24"/>
      <c r="H13" s="24"/>
      <c r="I13" s="24"/>
      <c r="J13" s="34"/>
      <c r="K13" s="33"/>
      <c r="L13" s="33"/>
      <c r="M13" s="33"/>
      <c r="N13" s="34"/>
      <c r="O13" s="32"/>
      <c r="P13" s="33"/>
      <c r="Q13" s="33"/>
      <c r="R13" s="34"/>
      <c r="S13" s="32"/>
      <c r="T13" s="33"/>
      <c r="U13" s="33"/>
      <c r="V13" s="34"/>
    </row>
    <row r="14" spans="1:22" ht="12.75">
      <c r="A14" s="35">
        <v>6</v>
      </c>
      <c r="B14" s="1" t="s">
        <v>38</v>
      </c>
      <c r="C14" s="36"/>
      <c r="D14" s="37"/>
      <c r="E14" s="37"/>
      <c r="F14" s="43"/>
      <c r="J14" s="39"/>
      <c r="K14" s="38"/>
      <c r="L14" s="38"/>
      <c r="M14" s="38"/>
      <c r="N14" s="39"/>
      <c r="O14" s="40"/>
      <c r="P14" s="38"/>
      <c r="Q14" s="38"/>
      <c r="R14" s="39"/>
      <c r="S14" s="40"/>
      <c r="T14" s="38"/>
      <c r="U14" s="38"/>
      <c r="V14" s="39"/>
    </row>
    <row r="15" spans="1:22" ht="15">
      <c r="A15" s="35">
        <v>7</v>
      </c>
      <c r="B15" s="1" t="s">
        <v>39</v>
      </c>
      <c r="C15" s="41"/>
      <c r="D15" s="24"/>
      <c r="E15" s="38"/>
      <c r="F15" s="39"/>
      <c r="G15" s="44"/>
      <c r="H15" s="44"/>
      <c r="I15" s="37"/>
      <c r="J15" s="39"/>
      <c r="K15" s="38"/>
      <c r="L15" s="38"/>
      <c r="M15" s="38"/>
      <c r="N15" s="39"/>
      <c r="O15" s="40"/>
      <c r="P15" s="38"/>
      <c r="Q15" s="38"/>
      <c r="R15" s="39"/>
      <c r="S15" s="40"/>
      <c r="T15" s="38"/>
      <c r="U15" s="38"/>
      <c r="V15" s="39"/>
    </row>
    <row r="16" spans="1:22" ht="12.75" customHeight="1">
      <c r="A16" s="131">
        <v>8</v>
      </c>
      <c r="B16" s="1" t="s">
        <v>70</v>
      </c>
      <c r="C16" s="41"/>
      <c r="D16" s="42"/>
      <c r="E16" s="42"/>
      <c r="G16" s="40"/>
      <c r="H16" s="44"/>
      <c r="I16" s="44"/>
      <c r="J16" s="43"/>
      <c r="K16" s="52"/>
      <c r="L16" s="37"/>
      <c r="M16" s="38"/>
      <c r="N16" s="39"/>
      <c r="O16" s="40"/>
      <c r="P16" s="38"/>
      <c r="Q16" s="38"/>
      <c r="R16" s="39"/>
      <c r="S16" s="40"/>
      <c r="T16" s="38"/>
      <c r="U16" s="38"/>
      <c r="V16" s="39"/>
    </row>
    <row r="17" spans="1:22" ht="12.75" customHeight="1">
      <c r="A17" s="131"/>
      <c r="B17" s="1" t="s">
        <v>71</v>
      </c>
      <c r="C17" s="41"/>
      <c r="D17" s="42"/>
      <c r="E17" s="42"/>
      <c r="F17" s="49"/>
      <c r="G17" s="16"/>
      <c r="H17" s="44"/>
      <c r="I17" s="44"/>
      <c r="J17" s="43"/>
      <c r="K17" s="52"/>
      <c r="L17" s="37"/>
      <c r="M17" s="38"/>
      <c r="N17" s="39"/>
      <c r="O17" s="40"/>
      <c r="P17" s="38"/>
      <c r="Q17" s="38"/>
      <c r="R17" s="39"/>
      <c r="S17" s="40"/>
      <c r="T17" s="38"/>
      <c r="U17" s="38"/>
      <c r="V17" s="39"/>
    </row>
    <row r="18" spans="1:22" ht="12.75">
      <c r="A18" s="35">
        <v>9</v>
      </c>
      <c r="B18" s="1" t="s">
        <v>110</v>
      </c>
      <c r="C18" s="40"/>
      <c r="D18" s="38"/>
      <c r="E18" s="38"/>
      <c r="F18" s="49"/>
      <c r="G18" s="38"/>
      <c r="H18" s="44"/>
      <c r="I18" s="44"/>
      <c r="J18" s="45"/>
      <c r="K18" s="52"/>
      <c r="L18" s="37"/>
      <c r="M18" s="38"/>
      <c r="N18" s="39"/>
      <c r="O18" s="40"/>
      <c r="P18" s="38"/>
      <c r="Q18" s="38"/>
      <c r="R18" s="39"/>
      <c r="S18" s="40"/>
      <c r="T18" s="38"/>
      <c r="U18" s="38"/>
      <c r="V18" s="39"/>
    </row>
    <row r="19" spans="1:22" ht="12.75" customHeight="1">
      <c r="A19" s="35">
        <v>10</v>
      </c>
      <c r="B19" s="1" t="s">
        <v>16</v>
      </c>
      <c r="C19" s="40"/>
      <c r="D19" s="38"/>
      <c r="E19" s="38"/>
      <c r="F19" s="34"/>
      <c r="G19" s="24"/>
      <c r="H19" s="16"/>
      <c r="J19" s="43"/>
      <c r="K19" s="52"/>
      <c r="L19" s="37"/>
      <c r="M19" s="38"/>
      <c r="N19" s="39"/>
      <c r="O19" s="40"/>
      <c r="P19" s="38"/>
      <c r="Q19" s="38"/>
      <c r="R19" s="39"/>
      <c r="S19" s="40"/>
      <c r="T19" s="38"/>
      <c r="U19" s="38"/>
      <c r="V19" s="39"/>
    </row>
    <row r="20" spans="1:22" ht="12.75">
      <c r="A20" s="35">
        <v>11</v>
      </c>
      <c r="B20" s="1" t="s">
        <v>40</v>
      </c>
      <c r="C20" s="40"/>
      <c r="D20" s="38"/>
      <c r="E20" s="38"/>
      <c r="F20" s="39"/>
      <c r="G20" s="40"/>
      <c r="H20" s="44"/>
      <c r="I20" s="37"/>
      <c r="J20" s="43"/>
      <c r="K20" s="52"/>
      <c r="L20" s="37"/>
      <c r="M20" s="38"/>
      <c r="N20" s="39"/>
      <c r="O20" s="40"/>
      <c r="P20" s="38"/>
      <c r="Q20" s="38"/>
      <c r="R20" s="39"/>
      <c r="S20" s="40"/>
      <c r="T20" s="38"/>
      <c r="U20" s="38"/>
      <c r="V20" s="39"/>
    </row>
    <row r="21" spans="1:22" ht="12.75" customHeight="1">
      <c r="A21" s="35"/>
      <c r="B21" s="46" t="s">
        <v>111</v>
      </c>
      <c r="C21" s="40"/>
      <c r="D21" s="38"/>
      <c r="E21" s="38"/>
      <c r="F21" s="49"/>
      <c r="I21" s="38"/>
      <c r="J21" s="34"/>
      <c r="K21" s="38"/>
      <c r="L21" s="47"/>
      <c r="M21" s="38"/>
      <c r="N21" s="39"/>
      <c r="O21" s="38"/>
      <c r="P21" s="38"/>
      <c r="Q21" s="38"/>
      <c r="R21" s="39"/>
      <c r="S21" s="38"/>
      <c r="T21" s="38"/>
      <c r="U21" s="38"/>
      <c r="V21" s="39"/>
    </row>
    <row r="22" spans="1:22" ht="12.75">
      <c r="A22" s="35">
        <v>12</v>
      </c>
      <c r="B22" s="1" t="s">
        <v>17</v>
      </c>
      <c r="C22" s="40"/>
      <c r="D22" s="38"/>
      <c r="E22" s="38"/>
      <c r="F22" s="39"/>
      <c r="G22" s="38"/>
      <c r="H22" s="38"/>
      <c r="I22" s="38"/>
      <c r="J22" s="39"/>
      <c r="K22" s="38"/>
      <c r="L22" s="38"/>
      <c r="M22" s="52"/>
      <c r="N22" s="43"/>
      <c r="O22" s="36"/>
      <c r="R22" s="39"/>
      <c r="V22" s="39"/>
    </row>
    <row r="23" spans="1:22" ht="12.75" customHeight="1">
      <c r="A23" s="35">
        <v>13</v>
      </c>
      <c r="B23" s="1" t="s">
        <v>29</v>
      </c>
      <c r="C23" s="40"/>
      <c r="D23" s="38"/>
      <c r="E23" s="38"/>
      <c r="F23" s="39"/>
      <c r="G23" s="40"/>
      <c r="H23" s="38"/>
      <c r="I23" s="38"/>
      <c r="J23" s="39"/>
      <c r="K23" s="38"/>
      <c r="L23" s="38"/>
      <c r="M23" s="52"/>
      <c r="N23" s="43"/>
      <c r="O23" s="36"/>
      <c r="R23" s="39"/>
      <c r="V23" s="39"/>
    </row>
    <row r="24" spans="1:22" ht="12.75">
      <c r="A24" s="35">
        <v>14</v>
      </c>
      <c r="B24" s="1" t="s">
        <v>27</v>
      </c>
      <c r="C24" s="40"/>
      <c r="D24" s="38"/>
      <c r="E24" s="38"/>
      <c r="F24" s="39"/>
      <c r="G24" s="40"/>
      <c r="H24" s="38"/>
      <c r="I24" s="38"/>
      <c r="J24" s="39"/>
      <c r="K24" s="38"/>
      <c r="L24" s="38"/>
      <c r="M24" s="38"/>
      <c r="N24" s="39"/>
      <c r="O24" s="36"/>
      <c r="P24" s="44"/>
      <c r="R24" s="39"/>
      <c r="V24" s="39"/>
    </row>
    <row r="25" spans="1:22" ht="12.75" customHeight="1">
      <c r="A25" s="35">
        <v>15</v>
      </c>
      <c r="B25" s="1" t="s">
        <v>69</v>
      </c>
      <c r="C25" s="40"/>
      <c r="D25" s="38"/>
      <c r="E25" s="38"/>
      <c r="F25" s="39"/>
      <c r="G25" s="40"/>
      <c r="H25" s="38"/>
      <c r="I25" s="38"/>
      <c r="J25" s="39"/>
      <c r="K25" s="38"/>
      <c r="L25" s="38"/>
      <c r="M25" s="38"/>
      <c r="N25" s="39"/>
      <c r="O25" s="38"/>
      <c r="Q25" s="52"/>
      <c r="R25" s="39"/>
      <c r="S25" s="38"/>
      <c r="V25" s="39"/>
    </row>
    <row r="26" spans="1:22" ht="12.75">
      <c r="A26" s="35">
        <v>16</v>
      </c>
      <c r="B26" s="1" t="s">
        <v>68</v>
      </c>
      <c r="C26" s="40"/>
      <c r="D26" s="38"/>
      <c r="E26" s="38"/>
      <c r="F26" s="39"/>
      <c r="G26" s="40"/>
      <c r="H26" s="38"/>
      <c r="I26" s="38"/>
      <c r="J26" s="39"/>
      <c r="K26" s="38"/>
      <c r="L26" s="38"/>
      <c r="M26" s="38"/>
      <c r="N26" s="39"/>
      <c r="O26" s="38"/>
      <c r="Q26" s="52"/>
      <c r="R26" s="39"/>
      <c r="S26" s="38"/>
      <c r="V26" s="39"/>
    </row>
    <row r="27" spans="1:22" ht="12.75" customHeight="1">
      <c r="A27" s="35"/>
      <c r="B27" s="46" t="s">
        <v>18</v>
      </c>
      <c r="C27" s="40"/>
      <c r="D27" s="38"/>
      <c r="E27" s="38"/>
      <c r="F27" s="39"/>
      <c r="G27" s="40"/>
      <c r="H27" s="38"/>
      <c r="I27" s="38"/>
      <c r="J27" s="39"/>
      <c r="K27" s="38"/>
      <c r="L27" s="38"/>
      <c r="N27" s="39"/>
      <c r="O27" s="40"/>
      <c r="Q27" s="47"/>
      <c r="R27" s="39"/>
      <c r="S27" s="38"/>
      <c r="U27" s="38"/>
      <c r="V27" s="39"/>
    </row>
    <row r="28" spans="1:22" ht="12.75" customHeight="1">
      <c r="A28" s="35"/>
      <c r="B28" s="46"/>
      <c r="C28" s="40"/>
      <c r="D28" s="38"/>
      <c r="E28" s="38"/>
      <c r="F28" s="39"/>
      <c r="G28" s="40"/>
      <c r="H28" s="38"/>
      <c r="I28" s="38"/>
      <c r="J28" s="39"/>
      <c r="K28" s="38"/>
      <c r="L28" s="38"/>
      <c r="M28" s="38"/>
      <c r="N28" s="39"/>
      <c r="O28" s="38"/>
      <c r="P28" s="38"/>
      <c r="Q28" s="38"/>
      <c r="R28" s="39"/>
      <c r="S28" s="38"/>
      <c r="T28" s="38"/>
      <c r="U28" s="38"/>
      <c r="V28" s="39"/>
    </row>
    <row r="29" spans="1:22" ht="15.75">
      <c r="A29" s="31" t="s">
        <v>19</v>
      </c>
      <c r="B29" s="20"/>
      <c r="C29" s="40"/>
      <c r="D29" s="38"/>
      <c r="E29" s="38"/>
      <c r="F29" s="39"/>
      <c r="G29" s="40"/>
      <c r="H29" s="38"/>
      <c r="I29" s="38"/>
      <c r="J29" s="39"/>
      <c r="K29" s="38"/>
      <c r="L29" s="38"/>
      <c r="M29" s="38"/>
      <c r="N29" s="39"/>
      <c r="O29" s="38"/>
      <c r="P29" s="38"/>
      <c r="Q29" s="38"/>
      <c r="R29" s="39"/>
      <c r="S29" s="38"/>
      <c r="T29" s="38"/>
      <c r="U29" s="38"/>
      <c r="V29" s="39"/>
    </row>
    <row r="30" spans="1:22" ht="12.75">
      <c r="A30" s="48">
        <v>17</v>
      </c>
      <c r="B30" s="16" t="s">
        <v>41</v>
      </c>
      <c r="C30" s="41"/>
      <c r="D30" s="38"/>
      <c r="E30" s="38"/>
      <c r="F30" s="43"/>
      <c r="G30" s="36"/>
      <c r="H30" s="37"/>
      <c r="I30" s="37"/>
      <c r="J30" s="43"/>
      <c r="K30" s="52"/>
      <c r="L30" s="52"/>
      <c r="M30" s="42"/>
      <c r="N30" s="39"/>
      <c r="O30" s="38"/>
      <c r="P30" s="42"/>
      <c r="Q30" s="42"/>
      <c r="R30" s="49"/>
      <c r="S30" s="38"/>
      <c r="T30" s="42"/>
      <c r="U30" s="42"/>
      <c r="V30" s="49"/>
    </row>
    <row r="31" spans="1:22" ht="12.75">
      <c r="A31" s="48">
        <v>18</v>
      </c>
      <c r="B31" s="16" t="s">
        <v>44</v>
      </c>
      <c r="C31" s="41"/>
      <c r="D31" s="42"/>
      <c r="E31" s="42"/>
      <c r="F31" s="49"/>
      <c r="G31" s="40"/>
      <c r="H31" s="38"/>
      <c r="I31" s="38"/>
      <c r="J31" s="39"/>
      <c r="L31" s="42"/>
      <c r="M31" s="42"/>
      <c r="N31" s="39"/>
      <c r="O31" s="37"/>
      <c r="P31" s="37"/>
      <c r="Q31" s="38"/>
      <c r="R31" s="49"/>
      <c r="S31" s="42"/>
      <c r="T31" s="42"/>
      <c r="U31" s="42"/>
      <c r="V31" s="49"/>
    </row>
    <row r="32" spans="1:22" ht="12.75">
      <c r="A32" s="35">
        <v>19</v>
      </c>
      <c r="B32" s="16" t="s">
        <v>42</v>
      </c>
      <c r="C32" s="40"/>
      <c r="D32" s="38"/>
      <c r="E32" s="38"/>
      <c r="F32" s="39"/>
      <c r="G32" s="40"/>
      <c r="H32" s="38"/>
      <c r="I32" s="38"/>
      <c r="J32" s="39"/>
      <c r="K32" s="38"/>
      <c r="N32" s="39"/>
      <c r="Q32" s="37"/>
      <c r="R32" s="49"/>
      <c r="S32" s="38"/>
      <c r="T32" s="38"/>
      <c r="U32" s="38"/>
      <c r="V32" s="49"/>
    </row>
    <row r="33" spans="1:22" ht="12.75">
      <c r="A33" s="35"/>
      <c r="B33" s="46" t="s">
        <v>43</v>
      </c>
      <c r="C33" s="40"/>
      <c r="D33" s="38"/>
      <c r="E33" s="38"/>
      <c r="F33" s="39"/>
      <c r="G33" s="40"/>
      <c r="H33" s="38"/>
      <c r="I33" s="38"/>
      <c r="J33" s="39"/>
      <c r="K33" s="38"/>
      <c r="L33" s="42"/>
      <c r="N33" s="39"/>
      <c r="O33" s="38"/>
      <c r="P33" s="38"/>
      <c r="Q33" s="47"/>
      <c r="R33" s="49"/>
      <c r="S33" s="38"/>
      <c r="V33" s="49"/>
    </row>
    <row r="34" spans="1:22" ht="12.75" hidden="1">
      <c r="A34" s="35">
        <v>19</v>
      </c>
      <c r="B34" s="16" t="s">
        <v>26</v>
      </c>
      <c r="C34" s="40"/>
      <c r="D34" s="38"/>
      <c r="E34" s="38"/>
      <c r="F34" s="39"/>
      <c r="G34" s="40"/>
      <c r="H34" s="38"/>
      <c r="I34" s="38"/>
      <c r="J34" s="39"/>
      <c r="K34" s="42"/>
      <c r="L34" s="37"/>
      <c r="M34" s="38"/>
      <c r="N34" s="38"/>
      <c r="O34" s="38"/>
      <c r="P34" s="37"/>
      <c r="Q34" s="38"/>
      <c r="R34" s="49"/>
      <c r="S34" s="38"/>
      <c r="U34" s="38"/>
      <c r="V34" s="49"/>
    </row>
    <row r="35" spans="1:22" ht="12.75" hidden="1">
      <c r="A35" s="35">
        <v>20</v>
      </c>
      <c r="B35" s="16" t="s">
        <v>20</v>
      </c>
      <c r="C35" s="40"/>
      <c r="D35" s="38"/>
      <c r="E35" s="38"/>
      <c r="F35" s="39"/>
      <c r="G35" s="40"/>
      <c r="H35" s="38"/>
      <c r="I35" s="38"/>
      <c r="J35" s="39"/>
      <c r="K35" s="42"/>
      <c r="L35" s="37"/>
      <c r="M35" s="38"/>
      <c r="N35" s="38"/>
      <c r="O35" s="38"/>
      <c r="P35" s="37"/>
      <c r="Q35" s="38"/>
      <c r="R35" s="49"/>
      <c r="S35" s="38"/>
      <c r="T35" s="38"/>
      <c r="U35" s="38"/>
      <c r="V35" s="49"/>
    </row>
    <row r="36" spans="1:22" ht="12.75">
      <c r="A36" s="35">
        <v>20</v>
      </c>
      <c r="B36" s="16" t="s">
        <v>33</v>
      </c>
      <c r="C36" s="40"/>
      <c r="D36" s="38"/>
      <c r="E36" s="38"/>
      <c r="F36" s="39"/>
      <c r="G36" s="40"/>
      <c r="H36" s="38"/>
      <c r="I36" s="38"/>
      <c r="J36" s="39"/>
      <c r="K36" s="42"/>
      <c r="L36" s="38"/>
      <c r="N36" s="39"/>
      <c r="Q36" s="38"/>
      <c r="R36" s="43"/>
      <c r="T36" s="38"/>
      <c r="U36" s="38"/>
      <c r="V36" s="49"/>
    </row>
    <row r="37" spans="1:22" ht="12.75">
      <c r="A37" s="48">
        <v>21</v>
      </c>
      <c r="B37" s="16" t="s">
        <v>21</v>
      </c>
      <c r="C37" s="41"/>
      <c r="D37" s="42"/>
      <c r="E37" s="42"/>
      <c r="F37" s="49"/>
      <c r="G37" s="41"/>
      <c r="H37" s="42"/>
      <c r="I37" s="42"/>
      <c r="J37" s="49"/>
      <c r="K37" s="42"/>
      <c r="L37" s="42"/>
      <c r="N37" s="39"/>
      <c r="P37" s="38"/>
      <c r="R37" s="49"/>
      <c r="S37" s="37"/>
      <c r="T37" s="42"/>
      <c r="U37" s="42"/>
      <c r="V37" s="49"/>
    </row>
    <row r="38" spans="1:22" ht="12.75">
      <c r="A38" s="48"/>
      <c r="B38" s="54" t="s">
        <v>22</v>
      </c>
      <c r="C38" s="41"/>
      <c r="D38" s="42"/>
      <c r="E38" s="42"/>
      <c r="F38" s="49"/>
      <c r="G38" s="41"/>
      <c r="H38" s="42"/>
      <c r="I38" s="42"/>
      <c r="J38" s="49"/>
      <c r="K38" s="42"/>
      <c r="L38" s="42"/>
      <c r="N38" s="39"/>
      <c r="P38" s="38"/>
      <c r="R38" s="49"/>
      <c r="S38" s="47"/>
      <c r="T38" s="42"/>
      <c r="U38" s="42"/>
      <c r="V38" s="49"/>
    </row>
    <row r="39" spans="1:22" ht="12.75">
      <c r="A39" s="48">
        <v>22</v>
      </c>
      <c r="B39" s="16" t="s">
        <v>23</v>
      </c>
      <c r="C39" s="41"/>
      <c r="D39" s="42"/>
      <c r="E39" s="42"/>
      <c r="F39" s="49"/>
      <c r="G39" s="40"/>
      <c r="H39" s="42"/>
      <c r="J39" s="49"/>
      <c r="K39" s="37"/>
      <c r="L39" s="37"/>
      <c r="M39" s="37"/>
      <c r="N39" s="39"/>
      <c r="P39" s="42"/>
      <c r="Q39" s="42"/>
      <c r="R39" s="49"/>
      <c r="V39" s="49"/>
    </row>
    <row r="40" spans="1:22" ht="12.75">
      <c r="A40" s="48">
        <v>23</v>
      </c>
      <c r="B40" s="16" t="s">
        <v>24</v>
      </c>
      <c r="C40" s="41"/>
      <c r="D40" s="42"/>
      <c r="E40" s="42"/>
      <c r="F40" s="49"/>
      <c r="G40" s="41"/>
      <c r="H40" s="42"/>
      <c r="I40" s="42"/>
      <c r="J40" s="49"/>
      <c r="K40" s="42"/>
      <c r="L40" s="42"/>
      <c r="M40" s="42"/>
      <c r="N40" s="39"/>
      <c r="O40" s="37"/>
      <c r="P40" s="37"/>
      <c r="Q40" s="42"/>
      <c r="R40" s="49"/>
      <c r="U40" s="38"/>
      <c r="V40" s="49"/>
    </row>
    <row r="41" spans="1:22" ht="12.75">
      <c r="A41" s="48">
        <v>24</v>
      </c>
      <c r="B41" s="16" t="s">
        <v>25</v>
      </c>
      <c r="C41" s="41"/>
      <c r="D41" s="42"/>
      <c r="E41" s="42"/>
      <c r="F41" s="49"/>
      <c r="G41" s="41"/>
      <c r="H41" s="42"/>
      <c r="I41" s="42"/>
      <c r="J41" s="49"/>
      <c r="K41" s="42"/>
      <c r="L41" s="42"/>
      <c r="N41" s="39"/>
      <c r="P41" s="37"/>
      <c r="Q41" s="37"/>
      <c r="R41" s="49"/>
      <c r="T41" s="38"/>
      <c r="U41" s="38"/>
      <c r="V41" s="49"/>
    </row>
    <row r="42" spans="1:22" s="16" customFormat="1" ht="15" customHeight="1">
      <c r="A42" s="48"/>
      <c r="B42" s="54" t="s">
        <v>32</v>
      </c>
      <c r="C42" s="41"/>
      <c r="D42" s="42"/>
      <c r="E42" s="42"/>
      <c r="F42" s="49"/>
      <c r="G42" s="41"/>
      <c r="H42" s="42"/>
      <c r="I42" s="42"/>
      <c r="J42" s="49"/>
      <c r="K42" s="42"/>
      <c r="L42" s="42"/>
      <c r="N42" s="39"/>
      <c r="Q42" s="47"/>
      <c r="R42" s="49"/>
      <c r="T42" s="38"/>
      <c r="U42" s="38"/>
      <c r="V42" s="49"/>
    </row>
    <row r="43" spans="1:22" ht="12.75">
      <c r="A43" s="48">
        <v>25</v>
      </c>
      <c r="B43" s="16" t="s">
        <v>28</v>
      </c>
      <c r="C43" s="41"/>
      <c r="D43" s="42"/>
      <c r="E43" s="42"/>
      <c r="F43" s="49"/>
      <c r="G43" s="41"/>
      <c r="H43" s="42"/>
      <c r="I43" s="42"/>
      <c r="J43" s="49"/>
      <c r="K43" s="42"/>
      <c r="L43" s="42"/>
      <c r="M43" s="16"/>
      <c r="N43" s="39"/>
      <c r="P43" s="38"/>
      <c r="Q43" s="42"/>
      <c r="R43" s="49"/>
      <c r="T43" s="43"/>
      <c r="U43" s="42"/>
      <c r="V43" s="49"/>
    </row>
    <row r="44" spans="1:22" ht="12.75">
      <c r="A44" s="48"/>
      <c r="B44" s="54" t="s">
        <v>36</v>
      </c>
      <c r="C44" s="41"/>
      <c r="D44" s="42"/>
      <c r="E44" s="42"/>
      <c r="F44" s="49"/>
      <c r="G44" s="41"/>
      <c r="H44" s="42"/>
      <c r="I44" s="42"/>
      <c r="J44" s="49"/>
      <c r="K44" s="42"/>
      <c r="L44" s="42"/>
      <c r="M44" s="42"/>
      <c r="N44" s="39"/>
      <c r="P44" s="38"/>
      <c r="Q44" s="42"/>
      <c r="R44" s="49"/>
      <c r="T44" s="47"/>
      <c r="U44" s="42"/>
      <c r="V44" s="49"/>
    </row>
    <row r="45" spans="1:22" ht="12.75">
      <c r="A45" s="55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19" ht="12.75">
      <c r="A46" s="56"/>
      <c r="B46" s="57" t="s">
        <v>31</v>
      </c>
      <c r="C46" s="38"/>
      <c r="D46" s="38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16"/>
      <c r="S46" s="16"/>
    </row>
    <row r="47" spans="1:19" ht="12.75">
      <c r="A47" s="60"/>
      <c r="B47" s="55" t="s">
        <v>30</v>
      </c>
      <c r="C47" s="37"/>
      <c r="D47" s="3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16"/>
      <c r="S47" s="16"/>
    </row>
    <row r="48" spans="1:19" ht="12.75">
      <c r="A48" s="56"/>
      <c r="B48" s="61" t="s">
        <v>6</v>
      </c>
      <c r="C48" s="47"/>
      <c r="D48" s="3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6"/>
      <c r="S48" s="16"/>
    </row>
  </sheetData>
  <sheetProtection/>
  <mergeCells count="9">
    <mergeCell ref="S1:V1"/>
    <mergeCell ref="A4:A5"/>
    <mergeCell ref="A6:A7"/>
    <mergeCell ref="A16:A17"/>
    <mergeCell ref="O1:R1"/>
    <mergeCell ref="A1:B1"/>
    <mergeCell ref="C1:F1"/>
    <mergeCell ref="G1:J1"/>
    <mergeCell ref="K1:N1"/>
  </mergeCells>
  <printOptions/>
  <pageMargins left="0.28" right="0.26" top="1" bottom="1" header="0.5" footer="0.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zoomScale="75" zoomScaleNormal="75" zoomScalePageLayoutView="0" workbookViewId="0" topLeftCell="B1">
      <selection activeCell="X24" sqref="X24"/>
    </sheetView>
  </sheetViews>
  <sheetFormatPr defaultColWidth="9.140625" defaultRowHeight="12.75"/>
  <cols>
    <col min="1" max="1" width="11.00390625" style="8" customWidth="1"/>
    <col min="2" max="2" width="47.421875" style="1" customWidth="1"/>
    <col min="3" max="3" width="7.421875" style="1" customWidth="1"/>
    <col min="4" max="4" width="5.8515625" style="1" customWidth="1"/>
    <col min="5" max="5" width="5.7109375" style="1" customWidth="1"/>
    <col min="6" max="6" width="6.28125" style="1" customWidth="1"/>
    <col min="7" max="7" width="5.8515625" style="1" customWidth="1"/>
    <col min="8" max="8" width="6.57421875" style="1" customWidth="1"/>
    <col min="9" max="9" width="5.57421875" style="1" customWidth="1"/>
    <col min="10" max="10" width="6.57421875" style="1" customWidth="1"/>
    <col min="11" max="11" width="6.8515625" style="1" customWidth="1"/>
    <col min="12" max="26" width="5.28125" style="4" customWidth="1"/>
    <col min="27" max="27" width="13.421875" style="1" bestFit="1" customWidth="1"/>
    <col min="28" max="16384" width="9.140625" style="1" customWidth="1"/>
  </cols>
  <sheetData>
    <row r="1" spans="1:10" ht="25.5" customHeight="1">
      <c r="A1" s="143" t="s">
        <v>109</v>
      </c>
      <c r="B1" s="144"/>
      <c r="D1" s="145"/>
      <c r="E1" s="144"/>
      <c r="F1" s="144"/>
      <c r="G1" s="3"/>
      <c r="J1" s="146" t="s">
        <v>113</v>
      </c>
    </row>
    <row r="2" spans="1:26" ht="27.75" customHeight="1">
      <c r="A2" s="3"/>
      <c r="B2" s="65"/>
      <c r="D2" s="144"/>
      <c r="E2" s="144"/>
      <c r="F2" s="144"/>
      <c r="G2" s="3"/>
      <c r="I2" s="135" t="s">
        <v>112</v>
      </c>
      <c r="J2" s="147"/>
      <c r="K2" s="148" t="s">
        <v>108</v>
      </c>
      <c r="L2" s="156"/>
      <c r="M2" s="157"/>
      <c r="N2" s="158"/>
      <c r="O2" s="5"/>
      <c r="P2" s="6"/>
      <c r="Q2" s="7"/>
      <c r="R2" s="5"/>
      <c r="S2" s="6"/>
      <c r="T2" s="7"/>
      <c r="U2" s="5"/>
      <c r="V2" s="6"/>
      <c r="W2" s="7"/>
      <c r="X2" s="5"/>
      <c r="Y2" s="6"/>
      <c r="Z2" s="7"/>
    </row>
    <row r="3" spans="2:26" ht="24" customHeight="1">
      <c r="B3" s="89" t="s">
        <v>97</v>
      </c>
      <c r="D3" s="9">
        <v>2006</v>
      </c>
      <c r="E3" s="9">
        <v>2007</v>
      </c>
      <c r="F3" s="9">
        <v>2008</v>
      </c>
      <c r="G3" s="9">
        <v>2009</v>
      </c>
      <c r="H3" s="9" t="s">
        <v>66</v>
      </c>
      <c r="I3" s="135"/>
      <c r="J3" s="147"/>
      <c r="K3" s="149"/>
      <c r="L3" s="150">
        <f>D3</f>
        <v>2006</v>
      </c>
      <c r="M3" s="151"/>
      <c r="N3" s="152"/>
      <c r="O3" s="150">
        <f>E3</f>
        <v>2007</v>
      </c>
      <c r="P3" s="151"/>
      <c r="Q3" s="152"/>
      <c r="R3" s="150">
        <v>2008</v>
      </c>
      <c r="S3" s="151"/>
      <c r="T3" s="152"/>
      <c r="U3" s="150">
        <v>2009</v>
      </c>
      <c r="V3" s="151"/>
      <c r="W3" s="152"/>
      <c r="X3" s="150">
        <v>2010</v>
      </c>
      <c r="Y3" s="151"/>
      <c r="Z3" s="152"/>
    </row>
    <row r="4" spans="2:26" ht="12.75">
      <c r="B4" s="10" t="s">
        <v>11</v>
      </c>
      <c r="I4" s="111"/>
      <c r="J4" s="11"/>
      <c r="K4" s="112"/>
      <c r="L4" s="12" t="s">
        <v>7</v>
      </c>
      <c r="M4" s="13" t="s">
        <v>8</v>
      </c>
      <c r="N4" s="14" t="s">
        <v>9</v>
      </c>
      <c r="O4" s="12" t="str">
        <f aca="true" t="shared" si="0" ref="O4:W4">L4</f>
        <v>MI</v>
      </c>
      <c r="P4" s="13" t="str">
        <f t="shared" si="0"/>
        <v>LNF</v>
      </c>
      <c r="Q4" s="14" t="str">
        <f t="shared" si="0"/>
        <v>GE</v>
      </c>
      <c r="R4" s="12" t="str">
        <f t="shared" si="0"/>
        <v>MI</v>
      </c>
      <c r="S4" s="13" t="str">
        <f t="shared" si="0"/>
        <v>LNF</v>
      </c>
      <c r="T4" s="14" t="str">
        <f t="shared" si="0"/>
        <v>GE</v>
      </c>
      <c r="U4" s="12" t="str">
        <f t="shared" si="0"/>
        <v>MI</v>
      </c>
      <c r="V4" s="13" t="str">
        <f t="shared" si="0"/>
        <v>LNF</v>
      </c>
      <c r="W4" s="14" t="str">
        <f t="shared" si="0"/>
        <v>GE</v>
      </c>
      <c r="X4" s="12" t="str">
        <f>U4</f>
        <v>MI</v>
      </c>
      <c r="Y4" s="13" t="str">
        <f>V4</f>
        <v>LNF</v>
      </c>
      <c r="Z4" s="14" t="str">
        <f>W4</f>
        <v>GE</v>
      </c>
    </row>
    <row r="5" spans="1:28" ht="12.75">
      <c r="A5" s="4" t="s">
        <v>0</v>
      </c>
      <c r="B5" s="16" t="s">
        <v>35</v>
      </c>
      <c r="C5" s="17">
        <f>SUM(D5:G5)</f>
        <v>600</v>
      </c>
      <c r="D5" s="108">
        <v>250</v>
      </c>
      <c r="E5" s="108">
        <v>350</v>
      </c>
      <c r="F5" s="18"/>
      <c r="G5" s="18"/>
      <c r="H5" s="18">
        <f>SUM(D5:G5)</f>
        <v>600</v>
      </c>
      <c r="I5" s="114">
        <v>112</v>
      </c>
      <c r="J5" s="15"/>
      <c r="K5" s="113">
        <f>H5-J5-I5</f>
        <v>488</v>
      </c>
      <c r="L5" s="12">
        <v>250</v>
      </c>
      <c r="M5" s="13" t="s">
        <v>10</v>
      </c>
      <c r="N5" s="14" t="s">
        <v>10</v>
      </c>
      <c r="O5" s="12">
        <v>350</v>
      </c>
      <c r="P5" s="13" t="s">
        <v>10</v>
      </c>
      <c r="Q5" s="14" t="s">
        <v>10</v>
      </c>
      <c r="R5" s="12">
        <v>150</v>
      </c>
      <c r="S5" s="13" t="s">
        <v>10</v>
      </c>
      <c r="T5" s="14" t="s">
        <v>10</v>
      </c>
      <c r="U5" s="12" t="s">
        <v>10</v>
      </c>
      <c r="V5" s="13" t="s">
        <v>10</v>
      </c>
      <c r="W5" s="14" t="s">
        <v>10</v>
      </c>
      <c r="X5" s="12" t="s">
        <v>10</v>
      </c>
      <c r="Y5" s="13" t="s">
        <v>10</v>
      </c>
      <c r="Z5" s="14" t="s">
        <v>10</v>
      </c>
      <c r="AA5" s="1">
        <f aca="true" t="shared" si="1" ref="AA5:AA26">SUM(L5:Z5)</f>
        <v>750</v>
      </c>
      <c r="AB5" s="1">
        <f>AA5-H5</f>
        <v>150</v>
      </c>
    </row>
    <row r="6" spans="1:28" ht="12.75">
      <c r="A6" s="4">
        <v>4</v>
      </c>
      <c r="B6" s="15" t="str">
        <f>'GANTT '!B10</f>
        <v>Upgrade of INFN experimental facilities</v>
      </c>
      <c r="C6" s="17">
        <f aca="true" t="shared" si="2" ref="C6:C30">SUM(D6:G6)</f>
        <v>145</v>
      </c>
      <c r="D6" s="107">
        <f>L6+M6+N6</f>
        <v>145</v>
      </c>
      <c r="E6" s="18"/>
      <c r="F6" s="18"/>
      <c r="G6" s="18"/>
      <c r="H6" s="18">
        <f aca="true" t="shared" si="3" ref="H6:H27">SUM(D6:G6)</f>
        <v>145</v>
      </c>
      <c r="I6" s="114"/>
      <c r="J6" s="15">
        <f>H6</f>
        <v>145</v>
      </c>
      <c r="K6" s="113">
        <f aca="true" t="shared" si="4" ref="K6:K29">H6-J6-I6</f>
        <v>0</v>
      </c>
      <c r="L6" s="12">
        <v>40</v>
      </c>
      <c r="M6" s="13">
        <v>20</v>
      </c>
      <c r="N6" s="14">
        <v>85</v>
      </c>
      <c r="O6" s="12" t="s">
        <v>10</v>
      </c>
      <c r="P6" s="13" t="s">
        <v>10</v>
      </c>
      <c r="Q6" s="14" t="s">
        <v>10</v>
      </c>
      <c r="R6" s="12" t="s">
        <v>10</v>
      </c>
      <c r="S6" s="13" t="s">
        <v>10</v>
      </c>
      <c r="T6" s="14" t="s">
        <v>10</v>
      </c>
      <c r="U6" s="12" t="s">
        <v>10</v>
      </c>
      <c r="V6" s="13" t="s">
        <v>10</v>
      </c>
      <c r="W6" s="14" t="s">
        <v>10</v>
      </c>
      <c r="X6" s="12" t="s">
        <v>10</v>
      </c>
      <c r="Y6" s="13" t="s">
        <v>10</v>
      </c>
      <c r="Z6" s="14" t="s">
        <v>10</v>
      </c>
      <c r="AA6" s="1">
        <f t="shared" si="1"/>
        <v>145</v>
      </c>
      <c r="AB6" s="1">
        <f>AA6-H6</f>
        <v>0</v>
      </c>
    </row>
    <row r="7" spans="1:28" ht="12.75">
      <c r="A7" s="4">
        <v>5</v>
      </c>
      <c r="B7" s="15" t="str">
        <f>'GANTT '!B11</f>
        <v>Electrical characterization of the conductors</v>
      </c>
      <c r="C7" s="17">
        <f t="shared" si="2"/>
        <v>382</v>
      </c>
      <c r="D7" s="108">
        <f>L7+M7+N7</f>
        <v>72</v>
      </c>
      <c r="E7" s="108">
        <v>155</v>
      </c>
      <c r="F7" s="18">
        <v>155</v>
      </c>
      <c r="G7" s="18"/>
      <c r="H7" s="18">
        <f>SUM(D7:G7)</f>
        <v>382</v>
      </c>
      <c r="I7" s="114"/>
      <c r="J7" s="15">
        <v>120</v>
      </c>
      <c r="K7" s="113">
        <f t="shared" si="4"/>
        <v>262</v>
      </c>
      <c r="L7" s="12">
        <v>25</v>
      </c>
      <c r="M7" s="13">
        <v>12</v>
      </c>
      <c r="N7" s="14">
        <v>35</v>
      </c>
      <c r="O7" s="12">
        <v>40</v>
      </c>
      <c r="P7" s="13">
        <v>35</v>
      </c>
      <c r="Q7" s="14">
        <v>30</v>
      </c>
      <c r="R7" s="12">
        <v>27</v>
      </c>
      <c r="S7" s="13">
        <v>25</v>
      </c>
      <c r="T7" s="14">
        <v>28</v>
      </c>
      <c r="U7" s="12">
        <v>35</v>
      </c>
      <c r="V7" s="13">
        <v>20</v>
      </c>
      <c r="W7" s="14">
        <v>25</v>
      </c>
      <c r="X7" s="12"/>
      <c r="Y7" s="13"/>
      <c r="Z7" s="14"/>
      <c r="AA7" s="1">
        <f t="shared" si="1"/>
        <v>337</v>
      </c>
      <c r="AB7" s="1">
        <f>AA7-H7</f>
        <v>-45</v>
      </c>
    </row>
    <row r="8" spans="3:27" ht="12.75">
      <c r="C8" s="17">
        <f t="shared" si="2"/>
        <v>0</v>
      </c>
      <c r="D8" s="18"/>
      <c r="E8" s="18"/>
      <c r="F8" s="18"/>
      <c r="G8" s="18"/>
      <c r="H8" s="18"/>
      <c r="I8" s="114"/>
      <c r="J8" s="15"/>
      <c r="K8" s="113">
        <f t="shared" si="4"/>
        <v>0</v>
      </c>
      <c r="L8" s="12"/>
      <c r="M8" s="13"/>
      <c r="N8" s="14"/>
      <c r="O8" s="12"/>
      <c r="P8" s="13"/>
      <c r="Q8" s="14"/>
      <c r="R8" s="12"/>
      <c r="S8" s="13"/>
      <c r="T8" s="14"/>
      <c r="U8" s="12"/>
      <c r="V8" s="13"/>
      <c r="W8" s="14"/>
      <c r="X8" s="12"/>
      <c r="Y8" s="13"/>
      <c r="Z8" s="14"/>
      <c r="AA8" s="1">
        <f t="shared" si="1"/>
        <v>0</v>
      </c>
    </row>
    <row r="9" spans="2:27" ht="12.75">
      <c r="B9" s="10" t="s">
        <v>46</v>
      </c>
      <c r="C9" s="17">
        <f t="shared" si="2"/>
        <v>0</v>
      </c>
      <c r="D9" s="18"/>
      <c r="E9" s="18"/>
      <c r="F9" s="18"/>
      <c r="G9" s="18"/>
      <c r="H9" s="18"/>
      <c r="I9" s="114"/>
      <c r="J9" s="15"/>
      <c r="K9" s="113">
        <f t="shared" si="4"/>
        <v>0</v>
      </c>
      <c r="L9" s="12"/>
      <c r="M9" s="13"/>
      <c r="N9" s="14"/>
      <c r="O9" s="12"/>
      <c r="P9" s="13"/>
      <c r="Q9" s="14"/>
      <c r="R9" s="12"/>
      <c r="S9" s="13"/>
      <c r="T9" s="14"/>
      <c r="U9" s="12"/>
      <c r="V9" s="13"/>
      <c r="W9" s="14"/>
      <c r="X9" s="12"/>
      <c r="Y9" s="13"/>
      <c r="Z9" s="14"/>
      <c r="AA9" s="1">
        <f t="shared" si="1"/>
        <v>0</v>
      </c>
    </row>
    <row r="10" spans="1:28" ht="14.25" customHeight="1">
      <c r="A10" s="4" t="s">
        <v>1</v>
      </c>
      <c r="B10" s="1" t="s">
        <v>45</v>
      </c>
      <c r="C10" s="17">
        <f t="shared" si="2"/>
        <v>283</v>
      </c>
      <c r="D10" s="18">
        <f>L10+M10+N10</f>
        <v>43</v>
      </c>
      <c r="E10" s="18">
        <v>80</v>
      </c>
      <c r="F10" s="18">
        <v>80</v>
      </c>
      <c r="G10" s="18">
        <v>80</v>
      </c>
      <c r="H10" s="18">
        <f t="shared" si="3"/>
        <v>283</v>
      </c>
      <c r="I10" s="114"/>
      <c r="J10" s="15"/>
      <c r="K10" s="113">
        <f t="shared" si="4"/>
        <v>283</v>
      </c>
      <c r="L10" s="12">
        <v>25</v>
      </c>
      <c r="M10" s="13">
        <v>3</v>
      </c>
      <c r="N10" s="14">
        <v>15</v>
      </c>
      <c r="O10" s="12">
        <v>30</v>
      </c>
      <c r="P10" s="13">
        <v>5</v>
      </c>
      <c r="Q10" s="14">
        <v>34</v>
      </c>
      <c r="R10" s="12">
        <v>25</v>
      </c>
      <c r="S10" s="13">
        <v>7</v>
      </c>
      <c r="T10" s="14">
        <v>20</v>
      </c>
      <c r="U10" s="12">
        <v>30</v>
      </c>
      <c r="V10" s="13">
        <v>10</v>
      </c>
      <c r="W10" s="14">
        <v>20</v>
      </c>
      <c r="X10" s="12">
        <f>U10</f>
        <v>30</v>
      </c>
      <c r="Y10" s="13">
        <f>V10</f>
        <v>10</v>
      </c>
      <c r="Z10" s="14">
        <v>30</v>
      </c>
      <c r="AA10" s="1">
        <f t="shared" si="1"/>
        <v>294</v>
      </c>
      <c r="AB10" s="1">
        <f aca="true" t="shared" si="5" ref="AB10:AB16">AA10-H10</f>
        <v>11</v>
      </c>
    </row>
    <row r="11" spans="1:28" ht="40.5" customHeight="1">
      <c r="A11" s="4">
        <v>8</v>
      </c>
      <c r="B11" s="66" t="s">
        <v>93</v>
      </c>
      <c r="C11" s="17">
        <f t="shared" si="2"/>
        <v>888</v>
      </c>
      <c r="D11" s="18"/>
      <c r="E11" s="18">
        <f>SUM(G38:G46)</f>
        <v>888</v>
      </c>
      <c r="F11" s="18"/>
      <c r="G11" s="18"/>
      <c r="H11" s="18">
        <f t="shared" si="3"/>
        <v>888</v>
      </c>
      <c r="I11" s="114">
        <f>E11</f>
        <v>888</v>
      </c>
      <c r="J11" s="15"/>
      <c r="K11" s="113">
        <f t="shared" si="4"/>
        <v>0</v>
      </c>
      <c r="L11" s="12" t="s">
        <v>10</v>
      </c>
      <c r="M11" s="13" t="s">
        <v>10</v>
      </c>
      <c r="N11" s="14" t="s">
        <v>10</v>
      </c>
      <c r="O11" s="12"/>
      <c r="P11" s="13"/>
      <c r="Q11" s="67">
        <f>E11</f>
        <v>888</v>
      </c>
      <c r="R11" s="12"/>
      <c r="S11" s="13"/>
      <c r="T11" s="14"/>
      <c r="U11" s="12"/>
      <c r="V11" s="13"/>
      <c r="W11" s="14"/>
      <c r="X11" s="12"/>
      <c r="Y11" s="13"/>
      <c r="Z11" s="14"/>
      <c r="AA11" s="1">
        <f t="shared" si="1"/>
        <v>888</v>
      </c>
      <c r="AB11" s="1">
        <f t="shared" si="5"/>
        <v>0</v>
      </c>
    </row>
    <row r="12" spans="1:28" ht="12.75">
      <c r="A12" s="4">
        <v>9</v>
      </c>
      <c r="B12" s="1" t="str">
        <f>'GANTT '!B18</f>
        <v>Engeneering Design</v>
      </c>
      <c r="C12" s="17">
        <f t="shared" si="2"/>
        <v>96</v>
      </c>
      <c r="D12" s="18"/>
      <c r="E12" s="18"/>
      <c r="F12" s="18">
        <f>G47</f>
        <v>96</v>
      </c>
      <c r="G12" s="18"/>
      <c r="H12" s="18">
        <f t="shared" si="3"/>
        <v>96</v>
      </c>
      <c r="I12" s="114"/>
      <c r="J12" s="15"/>
      <c r="K12" s="113">
        <f t="shared" si="4"/>
        <v>96</v>
      </c>
      <c r="L12" s="12" t="s">
        <v>10</v>
      </c>
      <c r="M12" s="13" t="s">
        <v>10</v>
      </c>
      <c r="N12" s="14" t="s">
        <v>10</v>
      </c>
      <c r="O12" s="12" t="s">
        <v>10</v>
      </c>
      <c r="P12" s="13" t="s">
        <v>10</v>
      </c>
      <c r="Q12" s="14" t="s">
        <v>10</v>
      </c>
      <c r="R12" s="12" t="s">
        <v>10</v>
      </c>
      <c r="S12" s="13" t="s">
        <v>10</v>
      </c>
      <c r="T12" s="67">
        <f>F12</f>
        <v>96</v>
      </c>
      <c r="U12" s="12" t="s">
        <v>10</v>
      </c>
      <c r="V12" s="13" t="s">
        <v>10</v>
      </c>
      <c r="W12" s="14" t="s">
        <v>10</v>
      </c>
      <c r="X12" s="12" t="s">
        <v>10</v>
      </c>
      <c r="Y12" s="13" t="s">
        <v>10</v>
      </c>
      <c r="Z12" s="14" t="s">
        <v>10</v>
      </c>
      <c r="AA12" s="1">
        <f t="shared" si="1"/>
        <v>96</v>
      </c>
      <c r="AB12" s="1">
        <f t="shared" si="5"/>
        <v>0</v>
      </c>
    </row>
    <row r="13" spans="1:28" ht="12.75">
      <c r="A13" s="4">
        <v>10</v>
      </c>
      <c r="B13" s="1" t="str">
        <f>'GANTT '!B19</f>
        <v>Engineering for modifying/integrating LHC tool</v>
      </c>
      <c r="C13" s="17">
        <f t="shared" si="2"/>
        <v>36</v>
      </c>
      <c r="D13" s="18"/>
      <c r="E13" s="18"/>
      <c r="F13" s="18">
        <f>G48</f>
        <v>36</v>
      </c>
      <c r="G13" s="18"/>
      <c r="H13" s="18">
        <f t="shared" si="3"/>
        <v>36</v>
      </c>
      <c r="I13" s="114"/>
      <c r="J13" s="15"/>
      <c r="K13" s="113">
        <f t="shared" si="4"/>
        <v>36</v>
      </c>
      <c r="L13" s="12" t="s">
        <v>10</v>
      </c>
      <c r="M13" s="13" t="s">
        <v>10</v>
      </c>
      <c r="N13" s="14" t="s">
        <v>10</v>
      </c>
      <c r="O13" s="12" t="s">
        <v>10</v>
      </c>
      <c r="P13" s="13" t="s">
        <v>10</v>
      </c>
      <c r="Q13" s="14" t="s">
        <v>10</v>
      </c>
      <c r="R13" s="12" t="s">
        <v>10</v>
      </c>
      <c r="S13" s="13" t="s">
        <v>10</v>
      </c>
      <c r="T13" s="67">
        <f>F13</f>
        <v>36</v>
      </c>
      <c r="U13" s="12" t="s">
        <v>10</v>
      </c>
      <c r="V13" s="13" t="s">
        <v>10</v>
      </c>
      <c r="W13" s="14" t="s">
        <v>10</v>
      </c>
      <c r="X13" s="12" t="s">
        <v>10</v>
      </c>
      <c r="Y13" s="13" t="s">
        <v>10</v>
      </c>
      <c r="Z13" s="14" t="s">
        <v>10</v>
      </c>
      <c r="AA13" s="1">
        <f t="shared" si="1"/>
        <v>36</v>
      </c>
      <c r="AB13" s="1">
        <f t="shared" si="5"/>
        <v>0</v>
      </c>
    </row>
    <row r="14" spans="1:28" ht="12.75">
      <c r="A14" s="4">
        <v>11</v>
      </c>
      <c r="B14" s="1" t="str">
        <f>'GANTT '!B20</f>
        <v>Study of mechanical properties of materials</v>
      </c>
      <c r="C14" s="17">
        <f t="shared" si="2"/>
        <v>140</v>
      </c>
      <c r="D14" s="18">
        <f>L14</f>
        <v>80</v>
      </c>
      <c r="E14" s="18">
        <v>60</v>
      </c>
      <c r="F14" s="18"/>
      <c r="G14" s="18"/>
      <c r="H14" s="18">
        <f t="shared" si="3"/>
        <v>140</v>
      </c>
      <c r="I14" s="114"/>
      <c r="J14" s="15"/>
      <c r="K14" s="113">
        <f t="shared" si="4"/>
        <v>140</v>
      </c>
      <c r="L14" s="12">
        <v>80</v>
      </c>
      <c r="M14" s="13" t="s">
        <v>10</v>
      </c>
      <c r="N14" s="14" t="s">
        <v>10</v>
      </c>
      <c r="O14" s="12">
        <v>60</v>
      </c>
      <c r="P14" s="13" t="s">
        <v>10</v>
      </c>
      <c r="Q14" s="14" t="s">
        <v>10</v>
      </c>
      <c r="R14" s="12" t="s">
        <v>10</v>
      </c>
      <c r="S14" s="13" t="s">
        <v>10</v>
      </c>
      <c r="T14" s="14" t="s">
        <v>10</v>
      </c>
      <c r="U14" s="12" t="s">
        <v>10</v>
      </c>
      <c r="V14" s="13" t="s">
        <v>10</v>
      </c>
      <c r="W14" s="14" t="s">
        <v>10</v>
      </c>
      <c r="X14" s="12" t="s">
        <v>10</v>
      </c>
      <c r="Y14" s="13" t="s">
        <v>10</v>
      </c>
      <c r="Z14" s="14" t="s">
        <v>10</v>
      </c>
      <c r="AA14" s="1">
        <f t="shared" si="1"/>
        <v>140</v>
      </c>
      <c r="AB14" s="1">
        <f t="shared" si="5"/>
        <v>0</v>
      </c>
    </row>
    <row r="15" spans="1:28" ht="12.75">
      <c r="A15" s="4">
        <v>12</v>
      </c>
      <c r="B15" s="1" t="str">
        <f>'GANTT '!B22</f>
        <v>Tool Modification and Integration </v>
      </c>
      <c r="C15" s="17">
        <f t="shared" si="2"/>
        <v>264</v>
      </c>
      <c r="D15" s="18"/>
      <c r="E15" s="18"/>
      <c r="F15" s="18">
        <f>SUM(G49:G53)</f>
        <v>264</v>
      </c>
      <c r="G15" s="18"/>
      <c r="H15" s="18">
        <f t="shared" si="3"/>
        <v>264</v>
      </c>
      <c r="I15" s="114"/>
      <c r="J15" s="15"/>
      <c r="K15" s="113">
        <f t="shared" si="4"/>
        <v>264</v>
      </c>
      <c r="L15" s="12" t="s">
        <v>10</v>
      </c>
      <c r="M15" s="13" t="s">
        <v>10</v>
      </c>
      <c r="N15" s="14" t="s">
        <v>10</v>
      </c>
      <c r="O15" s="12" t="s">
        <v>10</v>
      </c>
      <c r="P15" s="13" t="s">
        <v>10</v>
      </c>
      <c r="Q15" s="14" t="s">
        <v>10</v>
      </c>
      <c r="R15" s="12" t="s">
        <v>10</v>
      </c>
      <c r="S15" s="13" t="s">
        <v>10</v>
      </c>
      <c r="T15" s="67">
        <f>F15</f>
        <v>264</v>
      </c>
      <c r="U15" s="12" t="s">
        <v>10</v>
      </c>
      <c r="V15" s="13" t="s">
        <v>10</v>
      </c>
      <c r="W15" s="14" t="s">
        <v>10</v>
      </c>
      <c r="X15" s="12" t="s">
        <v>10</v>
      </c>
      <c r="Y15" s="13" t="s">
        <v>10</v>
      </c>
      <c r="Z15" s="14" t="s">
        <v>10</v>
      </c>
      <c r="AA15" s="1">
        <f t="shared" si="1"/>
        <v>264</v>
      </c>
      <c r="AB15" s="1">
        <f t="shared" si="5"/>
        <v>0</v>
      </c>
    </row>
    <row r="16" spans="1:28" ht="12.75">
      <c r="A16" s="4" t="s">
        <v>51</v>
      </c>
      <c r="B16" s="1" t="s">
        <v>59</v>
      </c>
      <c r="C16" s="17">
        <f t="shared" si="2"/>
        <v>625.2</v>
      </c>
      <c r="D16" s="18"/>
      <c r="E16" s="18"/>
      <c r="F16" s="18">
        <f>SUM(G55:G61)</f>
        <v>625.2</v>
      </c>
      <c r="G16" s="18"/>
      <c r="H16" s="18">
        <f t="shared" si="3"/>
        <v>625.2</v>
      </c>
      <c r="I16" s="114"/>
      <c r="J16" s="15"/>
      <c r="K16" s="113">
        <f t="shared" si="4"/>
        <v>625.2</v>
      </c>
      <c r="L16" s="12" t="s">
        <v>10</v>
      </c>
      <c r="M16" s="13" t="s">
        <v>10</v>
      </c>
      <c r="N16" s="14" t="s">
        <v>10</v>
      </c>
      <c r="O16" s="12" t="s">
        <v>10</v>
      </c>
      <c r="P16" s="13" t="s">
        <v>10</v>
      </c>
      <c r="Q16" s="14" t="s">
        <v>10</v>
      </c>
      <c r="R16" s="12" t="s">
        <v>10</v>
      </c>
      <c r="S16" s="13" t="s">
        <v>10</v>
      </c>
      <c r="T16" s="67">
        <f>F16</f>
        <v>625.2</v>
      </c>
      <c r="U16" s="12" t="s">
        <v>10</v>
      </c>
      <c r="V16" s="13" t="s">
        <v>10</v>
      </c>
      <c r="W16" s="14">
        <v>235</v>
      </c>
      <c r="X16" s="12" t="s">
        <v>10</v>
      </c>
      <c r="Y16" s="13" t="s">
        <v>10</v>
      </c>
      <c r="Z16" s="14" t="s">
        <v>10</v>
      </c>
      <c r="AA16" s="1">
        <f t="shared" si="1"/>
        <v>860.2</v>
      </c>
      <c r="AB16" s="1">
        <f t="shared" si="5"/>
        <v>235</v>
      </c>
    </row>
    <row r="17" spans="1:26" ht="12.75">
      <c r="A17" s="4"/>
      <c r="B17" s="1" t="s">
        <v>114</v>
      </c>
      <c r="C17" s="17"/>
      <c r="D17" s="18"/>
      <c r="E17" s="18"/>
      <c r="F17" s="18"/>
      <c r="G17" s="18"/>
      <c r="H17" s="18"/>
      <c r="I17" s="114"/>
      <c r="J17" s="15"/>
      <c r="K17" s="113"/>
      <c r="L17" s="12"/>
      <c r="M17" s="13"/>
      <c r="N17" s="14"/>
      <c r="O17" s="12"/>
      <c r="P17" s="13"/>
      <c r="Q17" s="14"/>
      <c r="R17" s="12"/>
      <c r="S17" s="13"/>
      <c r="T17" s="67"/>
      <c r="U17" s="12"/>
      <c r="V17" s="13"/>
      <c r="W17" s="14">
        <v>50</v>
      </c>
      <c r="X17" s="12"/>
      <c r="Y17" s="13"/>
      <c r="Z17" s="14"/>
    </row>
    <row r="18" spans="1:27" ht="12.75">
      <c r="A18" s="4"/>
      <c r="C18" s="17">
        <f t="shared" si="2"/>
        <v>0</v>
      </c>
      <c r="D18" s="18"/>
      <c r="E18" s="18"/>
      <c r="F18" s="18"/>
      <c r="G18" s="18"/>
      <c r="H18" s="18"/>
      <c r="I18" s="114"/>
      <c r="J18" s="15"/>
      <c r="K18" s="113">
        <f t="shared" si="4"/>
        <v>0</v>
      </c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">
        <f t="shared" si="1"/>
        <v>0</v>
      </c>
    </row>
    <row r="19" spans="1:27" ht="12.75">
      <c r="A19" s="4"/>
      <c r="B19" s="10" t="s">
        <v>47</v>
      </c>
      <c r="C19" s="17">
        <f t="shared" si="2"/>
        <v>0</v>
      </c>
      <c r="D19" s="18"/>
      <c r="E19" s="18"/>
      <c r="F19" s="18"/>
      <c r="G19" s="18"/>
      <c r="H19" s="18"/>
      <c r="I19" s="114"/>
      <c r="J19" s="15"/>
      <c r="K19" s="113">
        <f t="shared" si="4"/>
        <v>0</v>
      </c>
      <c r="L19" s="12"/>
      <c r="M19" s="13"/>
      <c r="N19" s="14"/>
      <c r="O19" s="12"/>
      <c r="P19" s="13"/>
      <c r="Q19" s="14"/>
      <c r="R19" s="12"/>
      <c r="S19" s="13"/>
      <c r="T19" s="14"/>
      <c r="U19" s="12"/>
      <c r="V19" s="13"/>
      <c r="W19" s="14"/>
      <c r="X19" s="12"/>
      <c r="Y19" s="13"/>
      <c r="Z19" s="14"/>
      <c r="AA19" s="1">
        <f t="shared" si="1"/>
        <v>0</v>
      </c>
    </row>
    <row r="20" spans="1:28" ht="12.75">
      <c r="A20" s="4" t="s">
        <v>52</v>
      </c>
      <c r="B20" s="15" t="s">
        <v>54</v>
      </c>
      <c r="C20" s="17">
        <f t="shared" si="2"/>
        <v>620</v>
      </c>
      <c r="D20" s="18"/>
      <c r="E20" s="107">
        <v>500</v>
      </c>
      <c r="F20" s="107">
        <v>120</v>
      </c>
      <c r="G20" s="107"/>
      <c r="H20" s="18">
        <f t="shared" si="3"/>
        <v>620</v>
      </c>
      <c r="I20" s="114"/>
      <c r="J20" s="15">
        <f>H20</f>
        <v>620</v>
      </c>
      <c r="K20" s="113">
        <f t="shared" si="4"/>
        <v>0</v>
      </c>
      <c r="L20" s="12" t="s">
        <v>10</v>
      </c>
      <c r="M20" s="13" t="s">
        <v>10</v>
      </c>
      <c r="N20" s="14" t="s">
        <v>10</v>
      </c>
      <c r="O20" s="19">
        <v>30</v>
      </c>
      <c r="P20" s="13" t="s">
        <v>10</v>
      </c>
      <c r="Q20" s="14" t="s">
        <v>10</v>
      </c>
      <c r="R20" s="19"/>
      <c r="S20" s="13" t="s">
        <v>10</v>
      </c>
      <c r="T20" s="14" t="s">
        <v>10</v>
      </c>
      <c r="U20" s="19">
        <v>410</v>
      </c>
      <c r="V20" s="13" t="s">
        <v>10</v>
      </c>
      <c r="W20" s="14" t="s">
        <v>10</v>
      </c>
      <c r="X20" s="19"/>
      <c r="Y20" s="13" t="s">
        <v>10</v>
      </c>
      <c r="Z20" s="14" t="s">
        <v>10</v>
      </c>
      <c r="AA20" s="1">
        <f t="shared" si="1"/>
        <v>440</v>
      </c>
      <c r="AB20" s="1">
        <f>AA20-H20</f>
        <v>-180</v>
      </c>
    </row>
    <row r="21" spans="1:28" ht="12.75">
      <c r="A21" s="4" t="s">
        <v>53</v>
      </c>
      <c r="B21" s="1" t="s">
        <v>55</v>
      </c>
      <c r="C21" s="17">
        <f t="shared" si="2"/>
        <v>70</v>
      </c>
      <c r="D21" s="18"/>
      <c r="E21" s="18"/>
      <c r="F21" s="18"/>
      <c r="G21" s="18">
        <v>70</v>
      </c>
      <c r="H21" s="18">
        <f t="shared" si="3"/>
        <v>70</v>
      </c>
      <c r="I21" s="114"/>
      <c r="J21" s="15"/>
      <c r="K21" s="113">
        <f t="shared" si="4"/>
        <v>70</v>
      </c>
      <c r="L21" s="12" t="s">
        <v>10</v>
      </c>
      <c r="M21" s="13" t="s">
        <v>10</v>
      </c>
      <c r="N21" s="14" t="s">
        <v>10</v>
      </c>
      <c r="O21" s="12" t="s">
        <v>10</v>
      </c>
      <c r="P21" s="13" t="s">
        <v>10</v>
      </c>
      <c r="Q21" s="14" t="s">
        <v>10</v>
      </c>
      <c r="R21" s="12" t="s">
        <v>10</v>
      </c>
      <c r="S21" s="13" t="s">
        <v>10</v>
      </c>
      <c r="T21" s="14" t="s">
        <v>10</v>
      </c>
      <c r="U21" s="12"/>
      <c r="V21" s="13" t="s">
        <v>10</v>
      </c>
      <c r="W21" s="14" t="s">
        <v>10</v>
      </c>
      <c r="X21" s="12">
        <v>60</v>
      </c>
      <c r="Y21" s="13" t="s">
        <v>10</v>
      </c>
      <c r="Z21" s="14" t="s">
        <v>10</v>
      </c>
      <c r="AA21" s="1">
        <f t="shared" si="1"/>
        <v>60</v>
      </c>
      <c r="AB21" s="1">
        <f>AA21-H21</f>
        <v>-10</v>
      </c>
    </row>
    <row r="22" spans="1:28" ht="12.75">
      <c r="A22" s="4" t="s">
        <v>60</v>
      </c>
      <c r="B22" s="1" t="s">
        <v>56</v>
      </c>
      <c r="C22" s="17">
        <f t="shared" si="2"/>
        <v>200</v>
      </c>
      <c r="D22" s="18"/>
      <c r="E22" s="18">
        <v>50</v>
      </c>
      <c r="F22" s="18">
        <v>150</v>
      </c>
      <c r="G22" s="18"/>
      <c r="H22" s="18">
        <f t="shared" si="3"/>
        <v>200</v>
      </c>
      <c r="I22" s="114"/>
      <c r="J22" s="15"/>
      <c r="K22" s="113">
        <f t="shared" si="4"/>
        <v>200</v>
      </c>
      <c r="L22" s="12" t="s">
        <v>10</v>
      </c>
      <c r="M22" s="13" t="s">
        <v>10</v>
      </c>
      <c r="N22" s="14" t="s">
        <v>10</v>
      </c>
      <c r="O22" s="12" t="s">
        <v>10</v>
      </c>
      <c r="P22" s="13"/>
      <c r="Q22" s="14" t="s">
        <v>10</v>
      </c>
      <c r="R22" s="12" t="s">
        <v>10</v>
      </c>
      <c r="S22" s="13">
        <v>50</v>
      </c>
      <c r="T22" s="14" t="s">
        <v>10</v>
      </c>
      <c r="U22" s="12" t="s">
        <v>10</v>
      </c>
      <c r="V22" s="13">
        <v>160</v>
      </c>
      <c r="W22" s="14" t="s">
        <v>10</v>
      </c>
      <c r="X22" s="12" t="s">
        <v>10</v>
      </c>
      <c r="Y22" s="13"/>
      <c r="Z22" s="14" t="s">
        <v>10</v>
      </c>
      <c r="AA22" s="1">
        <f t="shared" si="1"/>
        <v>210</v>
      </c>
      <c r="AB22" s="1">
        <f>AA22-H22</f>
        <v>10</v>
      </c>
    </row>
    <row r="23" spans="1:28" ht="12.75">
      <c r="A23" s="4">
        <v>25</v>
      </c>
      <c r="B23" s="1" t="str">
        <f>'GANTT '!B43</f>
        <v>Integration of Cold Mass into the Horizontal Cryostat at LASA</v>
      </c>
      <c r="C23" s="17">
        <f t="shared" si="2"/>
        <v>50</v>
      </c>
      <c r="D23" s="18"/>
      <c r="E23" s="18"/>
      <c r="F23" s="18"/>
      <c r="G23" s="18">
        <v>50</v>
      </c>
      <c r="H23" s="18">
        <f t="shared" si="3"/>
        <v>50</v>
      </c>
      <c r="I23" s="114"/>
      <c r="J23" s="15"/>
      <c r="K23" s="113">
        <f t="shared" si="4"/>
        <v>50</v>
      </c>
      <c r="L23" s="12" t="s">
        <v>10</v>
      </c>
      <c r="M23" s="13" t="s">
        <v>10</v>
      </c>
      <c r="N23" s="14" t="s">
        <v>10</v>
      </c>
      <c r="O23" s="12" t="s">
        <v>10</v>
      </c>
      <c r="P23" s="13" t="s">
        <v>10</v>
      </c>
      <c r="Q23" s="14" t="s">
        <v>10</v>
      </c>
      <c r="R23" s="12" t="s">
        <v>10</v>
      </c>
      <c r="S23" s="13" t="s">
        <v>10</v>
      </c>
      <c r="T23" s="14" t="s">
        <v>10</v>
      </c>
      <c r="U23" s="12"/>
      <c r="V23" s="13" t="s">
        <v>10</v>
      </c>
      <c r="W23" s="14" t="s">
        <v>10</v>
      </c>
      <c r="X23" s="12">
        <v>80</v>
      </c>
      <c r="Y23" s="13" t="s">
        <v>10</v>
      </c>
      <c r="Z23" s="14" t="s">
        <v>10</v>
      </c>
      <c r="AA23" s="1">
        <f t="shared" si="1"/>
        <v>80</v>
      </c>
      <c r="AB23" s="1">
        <f>AA23-H23</f>
        <v>30</v>
      </c>
    </row>
    <row r="24" spans="1:27" ht="12.75">
      <c r="A24" s="4"/>
      <c r="C24" s="17">
        <f t="shared" si="2"/>
        <v>0</v>
      </c>
      <c r="D24" s="18"/>
      <c r="E24" s="18"/>
      <c r="F24" s="18"/>
      <c r="G24" s="18"/>
      <c r="H24" s="18"/>
      <c r="I24" s="114"/>
      <c r="J24" s="15"/>
      <c r="K24" s="113">
        <f t="shared" si="4"/>
        <v>0</v>
      </c>
      <c r="L24" s="12"/>
      <c r="M24" s="13"/>
      <c r="N24" s="14"/>
      <c r="O24" s="12"/>
      <c r="P24" s="13"/>
      <c r="Q24" s="14"/>
      <c r="R24" s="12"/>
      <c r="S24" s="13"/>
      <c r="T24" s="14"/>
      <c r="U24" s="12"/>
      <c r="V24" s="13"/>
      <c r="W24" s="14"/>
      <c r="X24" s="12"/>
      <c r="Y24" s="13"/>
      <c r="Z24" s="14"/>
      <c r="AA24" s="1">
        <f t="shared" si="1"/>
        <v>0</v>
      </c>
    </row>
    <row r="25" spans="2:27" ht="12.75">
      <c r="B25" s="10" t="s">
        <v>48</v>
      </c>
      <c r="C25" s="17">
        <f t="shared" si="2"/>
        <v>0</v>
      </c>
      <c r="D25" s="18"/>
      <c r="E25" s="18"/>
      <c r="F25" s="18"/>
      <c r="G25" s="18"/>
      <c r="H25" s="18"/>
      <c r="I25" s="114"/>
      <c r="J25" s="15"/>
      <c r="K25" s="113">
        <f t="shared" si="4"/>
        <v>0</v>
      </c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12"/>
      <c r="Y25" s="13"/>
      <c r="Z25" s="14"/>
      <c r="AA25" s="1">
        <f t="shared" si="1"/>
        <v>0</v>
      </c>
    </row>
    <row r="26" spans="2:28" ht="12.75">
      <c r="B26" s="15" t="s">
        <v>49</v>
      </c>
      <c r="C26" s="17">
        <f t="shared" si="2"/>
        <v>92</v>
      </c>
      <c r="D26" s="107">
        <f>L26+M26+N26</f>
        <v>11</v>
      </c>
      <c r="E26" s="107">
        <v>27</v>
      </c>
      <c r="F26" s="107">
        <v>27</v>
      </c>
      <c r="G26" s="107">
        <v>27</v>
      </c>
      <c r="H26" s="108">
        <f t="shared" si="3"/>
        <v>92</v>
      </c>
      <c r="I26" s="114"/>
      <c r="J26" s="15">
        <f>H26</f>
        <v>92</v>
      </c>
      <c r="K26" s="113">
        <f t="shared" si="4"/>
        <v>0</v>
      </c>
      <c r="L26" s="12">
        <v>5</v>
      </c>
      <c r="M26" s="13">
        <v>1</v>
      </c>
      <c r="N26" s="14">
        <v>5</v>
      </c>
      <c r="O26" s="12">
        <v>8</v>
      </c>
      <c r="P26" s="13">
        <v>3</v>
      </c>
      <c r="Q26" s="14">
        <v>7</v>
      </c>
      <c r="R26" s="12">
        <v>8</v>
      </c>
      <c r="S26" s="13">
        <v>3</v>
      </c>
      <c r="T26" s="14">
        <v>7</v>
      </c>
      <c r="U26" s="12">
        <v>10</v>
      </c>
      <c r="V26" s="13">
        <v>5</v>
      </c>
      <c r="W26" s="14">
        <f>T26</f>
        <v>7</v>
      </c>
      <c r="X26" s="12">
        <f>U26</f>
        <v>10</v>
      </c>
      <c r="Y26" s="13">
        <f>V26</f>
        <v>5</v>
      </c>
      <c r="Z26" s="14">
        <f>W26</f>
        <v>7</v>
      </c>
      <c r="AA26" s="1">
        <f t="shared" si="1"/>
        <v>91</v>
      </c>
      <c r="AB26" s="1">
        <f>AA26-H26</f>
        <v>-1</v>
      </c>
    </row>
    <row r="27" spans="2:28" ht="12.75">
      <c r="B27" s="15" t="s">
        <v>50</v>
      </c>
      <c r="C27" s="17">
        <f t="shared" si="2"/>
        <v>274</v>
      </c>
      <c r="D27" s="107">
        <f>L27+M27+N27</f>
        <v>34</v>
      </c>
      <c r="E27" s="107">
        <v>80</v>
      </c>
      <c r="F27" s="107">
        <v>80</v>
      </c>
      <c r="G27" s="107">
        <v>80</v>
      </c>
      <c r="H27" s="108">
        <f t="shared" si="3"/>
        <v>274</v>
      </c>
      <c r="I27" s="114"/>
      <c r="J27" s="15">
        <f>H27</f>
        <v>274</v>
      </c>
      <c r="K27" s="113">
        <f t="shared" si="4"/>
        <v>0</v>
      </c>
      <c r="L27" s="12">
        <v>15</v>
      </c>
      <c r="M27" s="13">
        <v>4</v>
      </c>
      <c r="N27" s="14">
        <v>15</v>
      </c>
      <c r="O27" s="12">
        <v>31</v>
      </c>
      <c r="P27" s="13">
        <v>6</v>
      </c>
      <c r="Q27" s="14">
        <v>18</v>
      </c>
      <c r="R27" s="12">
        <v>31</v>
      </c>
      <c r="S27" s="13">
        <v>6</v>
      </c>
      <c r="T27" s="14">
        <v>18</v>
      </c>
      <c r="U27" s="12">
        <v>40</v>
      </c>
      <c r="V27" s="13">
        <v>12</v>
      </c>
      <c r="W27" s="14">
        <v>32</v>
      </c>
      <c r="X27" s="12">
        <v>50</v>
      </c>
      <c r="Y27" s="13">
        <v>15</v>
      </c>
      <c r="Z27" s="14">
        <v>40</v>
      </c>
      <c r="AA27" s="1">
        <f>SUM(L27:Z27)</f>
        <v>333</v>
      </c>
      <c r="AB27" s="1">
        <f>AA27-H27</f>
        <v>59</v>
      </c>
    </row>
    <row r="28" spans="3:26" ht="12.75">
      <c r="C28" s="17">
        <f t="shared" si="2"/>
        <v>0</v>
      </c>
      <c r="D28" s="18"/>
      <c r="E28" s="18"/>
      <c r="F28" s="18"/>
      <c r="G28" s="18"/>
      <c r="H28" s="109"/>
      <c r="I28" s="114"/>
      <c r="J28" s="15"/>
      <c r="K28" s="113">
        <f t="shared" si="4"/>
        <v>0</v>
      </c>
      <c r="L28" s="12"/>
      <c r="M28" s="13"/>
      <c r="N28" s="14"/>
      <c r="O28" s="12"/>
      <c r="P28" s="13"/>
      <c r="Q28" s="14"/>
      <c r="R28" s="12"/>
      <c r="S28" s="13"/>
      <c r="T28" s="14"/>
      <c r="U28" s="12"/>
      <c r="V28" s="13"/>
      <c r="W28" s="14"/>
      <c r="X28" s="12"/>
      <c r="Y28" s="13"/>
      <c r="Z28" s="14"/>
    </row>
    <row r="29" spans="3:26" ht="12.75">
      <c r="C29" s="17">
        <f t="shared" si="2"/>
        <v>0</v>
      </c>
      <c r="D29" s="18"/>
      <c r="E29" s="18"/>
      <c r="F29" s="18"/>
      <c r="G29" s="18"/>
      <c r="H29" s="109"/>
      <c r="I29" s="114"/>
      <c r="J29" s="15"/>
      <c r="K29" s="113">
        <f t="shared" si="4"/>
        <v>0</v>
      </c>
      <c r="L29" s="12"/>
      <c r="M29" s="13"/>
      <c r="N29" s="14"/>
      <c r="O29" s="12"/>
      <c r="P29" s="13"/>
      <c r="Q29" s="14"/>
      <c r="R29" s="12"/>
      <c r="S29" s="13"/>
      <c r="T29" s="14"/>
      <c r="U29" s="12"/>
      <c r="V29" s="13"/>
      <c r="W29" s="14"/>
      <c r="X29" s="12"/>
      <c r="Y29" s="13"/>
      <c r="Z29" s="14"/>
    </row>
    <row r="30" spans="2:26" ht="12.75">
      <c r="B30" s="20" t="s">
        <v>64</v>
      </c>
      <c r="C30" s="68">
        <f t="shared" si="2"/>
        <v>4765.2</v>
      </c>
      <c r="D30" s="109">
        <f>SUM(D5:D27)</f>
        <v>635</v>
      </c>
      <c r="E30" s="109">
        <f>SUM(E5:E27)</f>
        <v>2190</v>
      </c>
      <c r="F30" s="109">
        <f>SUM(F5:F27)</f>
        <v>1633.2</v>
      </c>
      <c r="G30" s="109">
        <f>SUM(G5:G27)</f>
        <v>307</v>
      </c>
      <c r="H30" s="109"/>
      <c r="I30" s="68">
        <f>SUM(I5:I29)</f>
        <v>1000</v>
      </c>
      <c r="J30" s="21">
        <f>SUM(J5:J27)</f>
        <v>1251</v>
      </c>
      <c r="K30" s="116">
        <f>SUM(K4:K27)</f>
        <v>2514.2</v>
      </c>
      <c r="L30" s="87">
        <f aca="true" t="shared" si="6" ref="L30:W30">SUM(L5:L27)</f>
        <v>440</v>
      </c>
      <c r="M30" s="88">
        <f t="shared" si="6"/>
        <v>40</v>
      </c>
      <c r="N30" s="86">
        <f t="shared" si="6"/>
        <v>155</v>
      </c>
      <c r="O30" s="87">
        <f t="shared" si="6"/>
        <v>549</v>
      </c>
      <c r="P30" s="88">
        <f t="shared" si="6"/>
        <v>49</v>
      </c>
      <c r="Q30" s="86">
        <f t="shared" si="6"/>
        <v>977</v>
      </c>
      <c r="R30" s="87">
        <f t="shared" si="6"/>
        <v>241</v>
      </c>
      <c r="S30" s="88">
        <f t="shared" si="6"/>
        <v>91</v>
      </c>
      <c r="T30" s="86">
        <f t="shared" si="6"/>
        <v>1094.2</v>
      </c>
      <c r="U30" s="87">
        <f t="shared" si="6"/>
        <v>525</v>
      </c>
      <c r="V30" s="88">
        <f t="shared" si="6"/>
        <v>207</v>
      </c>
      <c r="W30" s="86">
        <f t="shared" si="6"/>
        <v>369</v>
      </c>
      <c r="X30" s="87">
        <f>SUM(X5:X27)</f>
        <v>230</v>
      </c>
      <c r="Y30" s="88">
        <f>SUM(Y5:Y27)</f>
        <v>30</v>
      </c>
      <c r="Z30" s="86">
        <f>SUM(Z5:Z27)</f>
        <v>77</v>
      </c>
    </row>
    <row r="31" spans="1:28" s="24" customFormat="1" ht="15.75">
      <c r="A31" s="23"/>
      <c r="B31" s="2" t="s">
        <v>65</v>
      </c>
      <c r="C31" s="110"/>
      <c r="D31" s="154">
        <f>SUM(D30:G30)</f>
        <v>4765.2</v>
      </c>
      <c r="E31" s="154"/>
      <c r="F31" s="154"/>
      <c r="G31" s="155"/>
      <c r="H31" s="115">
        <f>SUM(H5:H30)</f>
        <v>4765.2</v>
      </c>
      <c r="J31" s="153">
        <f>I30+J30+K30</f>
        <v>4765.2</v>
      </c>
      <c r="K31" s="153"/>
      <c r="L31" s="136">
        <f>L30+M30+N30</f>
        <v>635</v>
      </c>
      <c r="M31" s="136"/>
      <c r="N31" s="136"/>
      <c r="O31" s="136">
        <f>O30+P30+Q30</f>
        <v>1575</v>
      </c>
      <c r="P31" s="136"/>
      <c r="Q31" s="136"/>
      <c r="R31" s="159">
        <f>R30+S30+T30</f>
        <v>1426.2</v>
      </c>
      <c r="S31" s="159"/>
      <c r="T31" s="159"/>
      <c r="U31" s="136">
        <f>U30+V30+W30</f>
        <v>1101</v>
      </c>
      <c r="V31" s="136"/>
      <c r="W31" s="136"/>
      <c r="X31" s="136">
        <f>X30+Y30+Z30</f>
        <v>337</v>
      </c>
      <c r="Y31" s="136"/>
      <c r="Z31" s="136"/>
      <c r="AA31" s="22">
        <f>O31+U31+R31+L31+X31</f>
        <v>5074.2</v>
      </c>
      <c r="AB31" s="1"/>
    </row>
    <row r="32" spans="16:28" ht="18">
      <c r="P32" s="124">
        <f>O31+U31+R31+L31+X31</f>
        <v>5074.2</v>
      </c>
      <c r="Q32" s="142"/>
      <c r="R32" s="142"/>
      <c r="S32" s="142"/>
      <c r="AA32" s="69">
        <f>SUM(AA5:AA30)</f>
        <v>5024.2</v>
      </c>
      <c r="AB32" s="24"/>
    </row>
    <row r="33" spans="2:4" ht="12.75">
      <c r="B33" s="64" t="s">
        <v>58</v>
      </c>
      <c r="C33" s="20"/>
      <c r="D33" s="64"/>
    </row>
    <row r="34" spans="2:4" ht="12.75">
      <c r="B34" s="20" t="s">
        <v>107</v>
      </c>
      <c r="C34" s="20"/>
      <c r="D34" s="20"/>
    </row>
    <row r="35" spans="20:21" ht="12.75">
      <c r="T35" s="127"/>
      <c r="U35" s="127"/>
    </row>
    <row r="36" spans="2:26" ht="58.5" customHeight="1">
      <c r="B36" s="70" t="s">
        <v>99</v>
      </c>
      <c r="K36" s="90" t="s">
        <v>100</v>
      </c>
      <c r="L36" s="91" t="str">
        <f>K36</f>
        <v>Progetto Ingegneristico</v>
      </c>
      <c r="M36" s="90" t="s">
        <v>103</v>
      </c>
      <c r="N36" s="91" t="str">
        <f>M36</f>
        <v>Studio modifiche attrezzature</v>
      </c>
      <c r="O36" s="119"/>
      <c r="P36" s="119"/>
      <c r="Q36" s="119"/>
      <c r="R36" s="90" t="s">
        <v>101</v>
      </c>
      <c r="S36" s="91" t="str">
        <f>R36</f>
        <v>Modifiche attrezzature</v>
      </c>
      <c r="T36" s="90" t="s">
        <v>102</v>
      </c>
      <c r="U36" s="91" t="str">
        <f>T36</f>
        <v>Materiali e costruzione</v>
      </c>
      <c r="Y36" s="1"/>
      <c r="Z36" s="1"/>
    </row>
    <row r="37" spans="2:26" ht="12.75">
      <c r="B37" s="71"/>
      <c r="C37" s="72"/>
      <c r="D37" s="72"/>
      <c r="E37" s="72"/>
      <c r="F37" s="72"/>
      <c r="G37" s="72"/>
      <c r="H37" s="72"/>
      <c r="I37" s="72"/>
      <c r="J37" s="73"/>
      <c r="K37" s="92"/>
      <c r="L37" s="93"/>
      <c r="M37" s="92"/>
      <c r="N37" s="93"/>
      <c r="O37" s="120"/>
      <c r="P37" s="120"/>
      <c r="Q37" s="120"/>
      <c r="R37" s="92"/>
      <c r="S37" s="93"/>
      <c r="T37" s="92"/>
      <c r="U37" s="93"/>
      <c r="Y37" s="1"/>
      <c r="Z37" s="1"/>
    </row>
    <row r="38" spans="2:28" ht="29.25" customHeight="1">
      <c r="B38" s="74" t="s">
        <v>72</v>
      </c>
      <c r="C38" s="75"/>
      <c r="D38" s="123" t="s">
        <v>73</v>
      </c>
      <c r="E38" s="123"/>
      <c r="F38" s="96">
        <v>80</v>
      </c>
      <c r="G38" s="38">
        <f>F38*$AB$38</f>
        <v>96</v>
      </c>
      <c r="H38" s="38"/>
      <c r="I38" s="38"/>
      <c r="J38" s="39"/>
      <c r="K38" s="92">
        <f>F38</f>
        <v>80</v>
      </c>
      <c r="L38" s="93"/>
      <c r="M38" s="92"/>
      <c r="N38" s="93"/>
      <c r="O38" s="120"/>
      <c r="P38" s="120"/>
      <c r="Q38" s="120"/>
      <c r="R38" s="92"/>
      <c r="S38" s="93"/>
      <c r="T38" s="92"/>
      <c r="U38" s="93"/>
      <c r="Y38" s="1"/>
      <c r="Z38" s="1"/>
      <c r="AA38" s="1" t="s">
        <v>105</v>
      </c>
      <c r="AB38" s="1">
        <v>1.2</v>
      </c>
    </row>
    <row r="39" spans="2:28" ht="28.5" customHeight="1">
      <c r="B39" s="76"/>
      <c r="C39" s="75"/>
      <c r="D39" s="123" t="s">
        <v>74</v>
      </c>
      <c r="E39" s="123"/>
      <c r="F39" s="96">
        <v>120</v>
      </c>
      <c r="G39" s="38">
        <f aca="true" t="shared" si="7" ref="G39:G61">F39*$AB$38</f>
        <v>144</v>
      </c>
      <c r="H39" s="38"/>
      <c r="I39" s="38"/>
      <c r="J39" s="39"/>
      <c r="K39" s="92"/>
      <c r="L39" s="93"/>
      <c r="M39" s="92">
        <f>F39</f>
        <v>120</v>
      </c>
      <c r="N39" s="93"/>
      <c r="O39" s="120"/>
      <c r="P39" s="120"/>
      <c r="Q39" s="120"/>
      <c r="R39" s="92"/>
      <c r="S39" s="93"/>
      <c r="T39" s="92"/>
      <c r="U39" s="93"/>
      <c r="Y39" s="1"/>
      <c r="Z39" s="1"/>
      <c r="AA39" s="1" t="s">
        <v>106</v>
      </c>
      <c r="AB39" s="1">
        <v>1</v>
      </c>
    </row>
    <row r="40" spans="2:26" ht="19.5" customHeight="1">
      <c r="B40" s="76"/>
      <c r="C40" s="75"/>
      <c r="D40" s="123" t="s">
        <v>57</v>
      </c>
      <c r="E40" s="123"/>
      <c r="F40" s="96">
        <v>110</v>
      </c>
      <c r="G40" s="38">
        <f t="shared" si="7"/>
        <v>132</v>
      </c>
      <c r="H40" s="38"/>
      <c r="I40" s="38"/>
      <c r="J40" s="39"/>
      <c r="K40" s="92"/>
      <c r="L40" s="93"/>
      <c r="M40" s="92"/>
      <c r="N40" s="93"/>
      <c r="O40" s="120"/>
      <c r="P40" s="120"/>
      <c r="Q40" s="120"/>
      <c r="R40" s="92">
        <f>F40</f>
        <v>110</v>
      </c>
      <c r="S40" s="93"/>
      <c r="T40" s="92"/>
      <c r="U40" s="93"/>
      <c r="Y40" s="1"/>
      <c r="Z40" s="1"/>
    </row>
    <row r="41" spans="2:26" ht="26.25" customHeight="1">
      <c r="B41" s="76"/>
      <c r="C41" s="75"/>
      <c r="D41" s="123" t="s">
        <v>75</v>
      </c>
      <c r="E41" s="123"/>
      <c r="F41" s="96">
        <v>100</v>
      </c>
      <c r="G41" s="38">
        <f t="shared" si="7"/>
        <v>120</v>
      </c>
      <c r="H41" s="38"/>
      <c r="I41" s="38"/>
      <c r="J41" s="39"/>
      <c r="K41" s="92"/>
      <c r="L41" s="93"/>
      <c r="M41" s="92"/>
      <c r="N41" s="93"/>
      <c r="O41" s="120"/>
      <c r="P41" s="120"/>
      <c r="Q41" s="120"/>
      <c r="R41" s="92">
        <f>F41</f>
        <v>100</v>
      </c>
      <c r="S41" s="93"/>
      <c r="T41" s="92"/>
      <c r="U41" s="93"/>
      <c r="Y41" s="1"/>
      <c r="Z41" s="1"/>
    </row>
    <row r="42" spans="2:26" ht="43.5" customHeight="1">
      <c r="B42" s="76"/>
      <c r="C42" s="75"/>
      <c r="D42" s="122" t="s">
        <v>83</v>
      </c>
      <c r="E42" s="122"/>
      <c r="F42" s="96">
        <v>150</v>
      </c>
      <c r="G42" s="38">
        <f t="shared" si="7"/>
        <v>180</v>
      </c>
      <c r="H42" s="38"/>
      <c r="I42" s="38"/>
      <c r="J42" s="39"/>
      <c r="K42" s="92"/>
      <c r="L42" s="93"/>
      <c r="M42" s="92"/>
      <c r="N42" s="93"/>
      <c r="O42" s="120"/>
      <c r="P42" s="120"/>
      <c r="Q42" s="120"/>
      <c r="R42" s="92">
        <f>F42</f>
        <v>150</v>
      </c>
      <c r="S42" s="93"/>
      <c r="T42" s="92"/>
      <c r="U42" s="93"/>
      <c r="Y42" s="1"/>
      <c r="Z42" s="1"/>
    </row>
    <row r="43" spans="2:26" ht="24.75" customHeight="1">
      <c r="B43" s="76"/>
      <c r="C43" s="75"/>
      <c r="D43" s="122" t="s">
        <v>77</v>
      </c>
      <c r="E43" s="122"/>
      <c r="F43" s="96">
        <v>30</v>
      </c>
      <c r="G43" s="38">
        <f t="shared" si="7"/>
        <v>36</v>
      </c>
      <c r="H43" s="38"/>
      <c r="I43" s="38"/>
      <c r="J43" s="39"/>
      <c r="K43" s="92"/>
      <c r="L43" s="93"/>
      <c r="M43" s="92"/>
      <c r="N43" s="93"/>
      <c r="O43" s="120"/>
      <c r="P43" s="120"/>
      <c r="Q43" s="120"/>
      <c r="R43" s="92">
        <f>F43</f>
        <v>30</v>
      </c>
      <c r="S43" s="93"/>
      <c r="T43" s="92"/>
      <c r="U43" s="93"/>
      <c r="Y43" s="1"/>
      <c r="Z43" s="1"/>
    </row>
    <row r="44" spans="2:26" ht="30" customHeight="1">
      <c r="B44" s="76" t="s">
        <v>96</v>
      </c>
      <c r="C44" s="75"/>
      <c r="D44" s="122" t="s">
        <v>78</v>
      </c>
      <c r="E44" s="122"/>
      <c r="F44" s="96">
        <v>70</v>
      </c>
      <c r="G44" s="38">
        <f t="shared" si="7"/>
        <v>84</v>
      </c>
      <c r="H44" s="38"/>
      <c r="I44" s="38"/>
      <c r="J44" s="39"/>
      <c r="K44" s="92"/>
      <c r="L44" s="93"/>
      <c r="M44" s="92"/>
      <c r="N44" s="93"/>
      <c r="O44" s="120"/>
      <c r="P44" s="120"/>
      <c r="Q44" s="120"/>
      <c r="R44" s="92"/>
      <c r="S44" s="93"/>
      <c r="T44" s="92">
        <f>F44</f>
        <v>70</v>
      </c>
      <c r="U44" s="93"/>
      <c r="Y44" s="1"/>
      <c r="Z44" s="1"/>
    </row>
    <row r="45" spans="2:26" ht="55.5" customHeight="1">
      <c r="B45" s="76"/>
      <c r="C45" s="75"/>
      <c r="D45" s="123" t="s">
        <v>94</v>
      </c>
      <c r="E45" s="123"/>
      <c r="F45" s="96">
        <v>60</v>
      </c>
      <c r="G45" s="38">
        <f t="shared" si="7"/>
        <v>72</v>
      </c>
      <c r="H45" s="140">
        <f>SUM(G38:G46)</f>
        <v>888</v>
      </c>
      <c r="I45" s="141"/>
      <c r="J45" s="125"/>
      <c r="K45" s="92"/>
      <c r="L45" s="93"/>
      <c r="M45" s="92"/>
      <c r="N45" s="93"/>
      <c r="O45" s="120"/>
      <c r="P45" s="120"/>
      <c r="Q45" s="120"/>
      <c r="R45" s="92">
        <f>F45</f>
        <v>60</v>
      </c>
      <c r="S45" s="93"/>
      <c r="T45" s="92"/>
      <c r="U45" s="93"/>
      <c r="Y45" s="1"/>
      <c r="Z45" s="1"/>
    </row>
    <row r="46" spans="2:26" ht="22.5" customHeight="1">
      <c r="B46" s="77"/>
      <c r="C46" s="78"/>
      <c r="D46" s="161" t="s">
        <v>98</v>
      </c>
      <c r="E46" s="161"/>
      <c r="F46" s="97">
        <v>20</v>
      </c>
      <c r="G46" s="38">
        <f t="shared" si="7"/>
        <v>24</v>
      </c>
      <c r="H46" s="25"/>
      <c r="I46" s="25"/>
      <c r="J46" s="26"/>
      <c r="K46" s="92"/>
      <c r="L46" s="93"/>
      <c r="M46" s="92"/>
      <c r="N46" s="93"/>
      <c r="O46" s="120"/>
      <c r="P46" s="120"/>
      <c r="Q46" s="120"/>
      <c r="R46" s="92"/>
      <c r="S46" s="93"/>
      <c r="T46" s="92">
        <f>F46</f>
        <v>20</v>
      </c>
      <c r="U46" s="93"/>
      <c r="Y46" s="1"/>
      <c r="Z46" s="1"/>
    </row>
    <row r="47" spans="2:26" ht="25.5" customHeight="1">
      <c r="B47" s="79" t="s">
        <v>76</v>
      </c>
      <c r="C47" s="80"/>
      <c r="D47" s="126" t="s">
        <v>73</v>
      </c>
      <c r="E47" s="126"/>
      <c r="F47" s="98">
        <v>80</v>
      </c>
      <c r="G47" s="38">
        <f t="shared" si="7"/>
        <v>96</v>
      </c>
      <c r="H47" s="72"/>
      <c r="I47" s="72"/>
      <c r="J47" s="73"/>
      <c r="K47" s="92"/>
      <c r="L47" s="93">
        <f>F47</f>
        <v>80</v>
      </c>
      <c r="M47" s="92"/>
      <c r="N47" s="93"/>
      <c r="O47" s="120"/>
      <c r="P47" s="120"/>
      <c r="Q47" s="120"/>
      <c r="R47" s="92"/>
      <c r="S47" s="93"/>
      <c r="T47" s="92"/>
      <c r="U47" s="93"/>
      <c r="Y47" s="102">
        <v>54</v>
      </c>
      <c r="Z47" s="103"/>
    </row>
    <row r="48" spans="2:26" ht="25.5" customHeight="1">
      <c r="B48" s="81"/>
      <c r="C48" s="82"/>
      <c r="D48" s="164" t="s">
        <v>74</v>
      </c>
      <c r="E48" s="164"/>
      <c r="F48" s="99">
        <v>30</v>
      </c>
      <c r="G48" s="38">
        <f t="shared" si="7"/>
        <v>36</v>
      </c>
      <c r="H48" s="38"/>
      <c r="I48" s="38"/>
      <c r="J48" s="39"/>
      <c r="K48" s="92"/>
      <c r="L48" s="93"/>
      <c r="M48" s="92"/>
      <c r="N48" s="93">
        <f>F48</f>
        <v>30</v>
      </c>
      <c r="O48" s="120"/>
      <c r="P48" s="120"/>
      <c r="Q48" s="120"/>
      <c r="R48" s="92"/>
      <c r="S48" s="93"/>
      <c r="T48" s="92"/>
      <c r="U48" s="93"/>
      <c r="Y48" s="102">
        <v>8</v>
      </c>
      <c r="Z48" s="103"/>
    </row>
    <row r="49" spans="2:26" ht="25.5" customHeight="1">
      <c r="B49" s="81"/>
      <c r="C49" s="82"/>
      <c r="D49" s="160" t="s">
        <v>92</v>
      </c>
      <c r="E49" s="160"/>
      <c r="F49" s="99">
        <v>110</v>
      </c>
      <c r="G49" s="38">
        <f t="shared" si="7"/>
        <v>132</v>
      </c>
      <c r="H49" s="38"/>
      <c r="I49" s="38"/>
      <c r="J49" s="39"/>
      <c r="K49" s="92"/>
      <c r="L49" s="93"/>
      <c r="M49" s="92"/>
      <c r="N49" s="93"/>
      <c r="O49" s="120"/>
      <c r="P49" s="120"/>
      <c r="Q49" s="120"/>
      <c r="R49" s="92"/>
      <c r="S49" s="93">
        <f>F49</f>
        <v>110</v>
      </c>
      <c r="T49" s="92"/>
      <c r="U49" s="93"/>
      <c r="Y49" s="102">
        <v>23</v>
      </c>
      <c r="Z49" s="103"/>
    </row>
    <row r="50" spans="2:26" ht="12.75">
      <c r="B50" s="83"/>
      <c r="C50" s="82"/>
      <c r="D50" s="160" t="s">
        <v>95</v>
      </c>
      <c r="E50" s="160"/>
      <c r="F50" s="99">
        <v>40</v>
      </c>
      <c r="G50" s="38">
        <f t="shared" si="7"/>
        <v>48</v>
      </c>
      <c r="H50" s="38"/>
      <c r="I50" s="38"/>
      <c r="J50" s="39"/>
      <c r="K50" s="92"/>
      <c r="L50" s="93"/>
      <c r="M50" s="92"/>
      <c r="N50" s="93"/>
      <c r="O50" s="120"/>
      <c r="P50" s="120"/>
      <c r="Q50" s="120"/>
      <c r="R50" s="92"/>
      <c r="S50" s="93">
        <f>F50</f>
        <v>40</v>
      </c>
      <c r="T50" s="92"/>
      <c r="U50" s="93"/>
      <c r="Y50" s="102">
        <v>44</v>
      </c>
      <c r="Z50" s="103"/>
    </row>
    <row r="51" spans="2:26" ht="24" customHeight="1">
      <c r="B51" s="83"/>
      <c r="C51" s="82"/>
      <c r="D51" s="160" t="s">
        <v>79</v>
      </c>
      <c r="E51" s="160"/>
      <c r="F51" s="99">
        <v>20</v>
      </c>
      <c r="G51" s="38">
        <f t="shared" si="7"/>
        <v>24</v>
      </c>
      <c r="H51" s="38"/>
      <c r="I51" s="38"/>
      <c r="J51" s="39"/>
      <c r="K51" s="92"/>
      <c r="L51" s="93"/>
      <c r="M51" s="92"/>
      <c r="N51" s="93"/>
      <c r="O51" s="120"/>
      <c r="P51" s="120"/>
      <c r="Q51" s="120"/>
      <c r="R51" s="92"/>
      <c r="S51" s="93">
        <f>F51</f>
        <v>20</v>
      </c>
      <c r="T51" s="92"/>
      <c r="U51" s="93"/>
      <c r="Y51" s="102">
        <v>7.5</v>
      </c>
      <c r="Z51" s="103"/>
    </row>
    <row r="52" spans="2:26" ht="27" customHeight="1">
      <c r="B52" s="83"/>
      <c r="C52" s="82"/>
      <c r="D52" s="160" t="s">
        <v>80</v>
      </c>
      <c r="E52" s="160"/>
      <c r="F52" s="99">
        <v>30</v>
      </c>
      <c r="G52" s="38">
        <f t="shared" si="7"/>
        <v>36</v>
      </c>
      <c r="H52" s="38"/>
      <c r="I52" s="38"/>
      <c r="J52" s="39"/>
      <c r="K52" s="92"/>
      <c r="L52" s="93"/>
      <c r="M52" s="92"/>
      <c r="N52" s="93"/>
      <c r="O52" s="120"/>
      <c r="P52" s="120"/>
      <c r="Q52" s="120"/>
      <c r="R52" s="92"/>
      <c r="S52" s="93">
        <f>F52</f>
        <v>30</v>
      </c>
      <c r="T52" s="92"/>
      <c r="U52" s="93"/>
      <c r="Y52" s="102">
        <v>91.5</v>
      </c>
      <c r="Z52" s="103"/>
    </row>
    <row r="53" spans="2:26" ht="55.5" customHeight="1">
      <c r="B53" s="83"/>
      <c r="C53" s="82"/>
      <c r="D53" s="160" t="s">
        <v>81</v>
      </c>
      <c r="E53" s="160"/>
      <c r="F53" s="99">
        <v>20</v>
      </c>
      <c r="G53" s="38">
        <f t="shared" si="7"/>
        <v>24</v>
      </c>
      <c r="H53" s="38"/>
      <c r="I53" s="38"/>
      <c r="J53" s="39"/>
      <c r="K53" s="92"/>
      <c r="L53" s="93"/>
      <c r="M53" s="92"/>
      <c r="N53" s="93"/>
      <c r="O53" s="120"/>
      <c r="P53" s="120"/>
      <c r="Q53" s="120"/>
      <c r="R53" s="92"/>
      <c r="S53" s="93">
        <f>F53</f>
        <v>20</v>
      </c>
      <c r="T53" s="92"/>
      <c r="U53" s="93"/>
      <c r="Y53" s="102">
        <v>14</v>
      </c>
      <c r="Z53" s="103"/>
    </row>
    <row r="54" spans="2:26" ht="37.5" customHeight="1">
      <c r="B54" s="83"/>
      <c r="C54" s="82"/>
      <c r="D54" s="160" t="s">
        <v>82</v>
      </c>
      <c r="E54" s="160"/>
      <c r="F54" s="100"/>
      <c r="G54" s="38">
        <f t="shared" si="7"/>
        <v>0</v>
      </c>
      <c r="H54" s="38"/>
      <c r="I54" s="38"/>
      <c r="J54" s="39"/>
      <c r="K54" s="92"/>
      <c r="L54" s="93"/>
      <c r="M54" s="92"/>
      <c r="N54" s="93"/>
      <c r="O54" s="120"/>
      <c r="P54" s="120"/>
      <c r="Q54" s="120"/>
      <c r="R54" s="92"/>
      <c r="S54" s="93"/>
      <c r="T54" s="92"/>
      <c r="U54" s="93"/>
      <c r="Y54" s="102">
        <v>50</v>
      </c>
      <c r="Z54" s="103"/>
    </row>
    <row r="55" spans="2:26" ht="12.75">
      <c r="B55" s="83"/>
      <c r="C55" s="82"/>
      <c r="D55" s="160" t="s">
        <v>84</v>
      </c>
      <c r="E55" s="160"/>
      <c r="F55" s="99">
        <v>80</v>
      </c>
      <c r="G55" s="38">
        <f t="shared" si="7"/>
        <v>96</v>
      </c>
      <c r="H55" s="38"/>
      <c r="I55" s="38"/>
      <c r="J55" s="39"/>
      <c r="K55" s="92"/>
      <c r="L55" s="93"/>
      <c r="M55" s="92"/>
      <c r="N55" s="93"/>
      <c r="O55" s="120"/>
      <c r="P55" s="120"/>
      <c r="Q55" s="120"/>
      <c r="R55" s="92"/>
      <c r="S55" s="93"/>
      <c r="T55" s="92"/>
      <c r="U55" s="93">
        <f>F55</f>
        <v>80</v>
      </c>
      <c r="W55" s="4">
        <f>54+8+23</f>
        <v>85</v>
      </c>
      <c r="Y55" s="102">
        <v>240</v>
      </c>
      <c r="Z55" s="103"/>
    </row>
    <row r="56" spans="2:26" ht="12.75">
      <c r="B56" s="83"/>
      <c r="C56" s="82"/>
      <c r="D56" s="162" t="s">
        <v>85</v>
      </c>
      <c r="E56" s="162"/>
      <c r="F56" s="99">
        <v>40</v>
      </c>
      <c r="G56" s="38">
        <f t="shared" si="7"/>
        <v>48</v>
      </c>
      <c r="H56" s="38"/>
      <c r="I56" s="38"/>
      <c r="J56" s="39"/>
      <c r="K56" s="92"/>
      <c r="L56" s="93"/>
      <c r="M56" s="92"/>
      <c r="N56" s="93"/>
      <c r="O56" s="120"/>
      <c r="P56" s="120"/>
      <c r="Q56" s="120"/>
      <c r="R56" s="92"/>
      <c r="S56" s="93"/>
      <c r="T56" s="92"/>
      <c r="U56" s="93">
        <f aca="true" t="shared" si="8" ref="U56:U61">F56</f>
        <v>40</v>
      </c>
      <c r="Y56" s="102">
        <v>90</v>
      </c>
      <c r="Z56" s="103"/>
    </row>
    <row r="57" spans="2:26" ht="12.75">
      <c r="B57" s="83"/>
      <c r="C57" s="82"/>
      <c r="D57" s="162" t="s">
        <v>86</v>
      </c>
      <c r="E57" s="162"/>
      <c r="F57" s="99">
        <v>7</v>
      </c>
      <c r="G57" s="38">
        <f t="shared" si="7"/>
        <v>8.4</v>
      </c>
      <c r="H57" s="38"/>
      <c r="I57" s="38"/>
      <c r="J57" s="39"/>
      <c r="K57" s="92"/>
      <c r="L57" s="93"/>
      <c r="M57" s="92"/>
      <c r="N57" s="93"/>
      <c r="O57" s="120"/>
      <c r="P57" s="120"/>
      <c r="Q57" s="120"/>
      <c r="R57" s="92"/>
      <c r="S57" s="93"/>
      <c r="T57" s="92"/>
      <c r="U57" s="93">
        <f t="shared" si="8"/>
        <v>7</v>
      </c>
      <c r="Y57" s="104">
        <f>SUM(Y47:Y56)</f>
        <v>622</v>
      </c>
      <c r="Z57" s="103"/>
    </row>
    <row r="58" spans="2:26" ht="12.75">
      <c r="B58" s="83"/>
      <c r="C58" s="82"/>
      <c r="D58" s="162" t="s">
        <v>87</v>
      </c>
      <c r="E58" s="162"/>
      <c r="F58" s="99">
        <v>90</v>
      </c>
      <c r="G58" s="38">
        <f t="shared" si="7"/>
        <v>108</v>
      </c>
      <c r="H58" s="38"/>
      <c r="I58" s="38"/>
      <c r="J58" s="39"/>
      <c r="K58" s="92"/>
      <c r="L58" s="93"/>
      <c r="M58" s="92"/>
      <c r="N58" s="93"/>
      <c r="O58" s="120"/>
      <c r="P58" s="120"/>
      <c r="Q58" s="120"/>
      <c r="R58" s="92"/>
      <c r="S58" s="93"/>
      <c r="T58" s="92"/>
      <c r="U58" s="93">
        <f t="shared" si="8"/>
        <v>90</v>
      </c>
      <c r="Y58" s="1"/>
      <c r="Z58" s="1"/>
    </row>
    <row r="59" spans="2:26" ht="12.75">
      <c r="B59" s="83"/>
      <c r="C59" s="82"/>
      <c r="D59" s="82" t="s">
        <v>88</v>
      </c>
      <c r="E59" s="82"/>
      <c r="F59" s="99">
        <v>14</v>
      </c>
      <c r="G59" s="38">
        <f t="shared" si="7"/>
        <v>16.8</v>
      </c>
      <c r="H59" s="38"/>
      <c r="I59" s="38"/>
      <c r="J59" s="39"/>
      <c r="K59" s="92"/>
      <c r="L59" s="93"/>
      <c r="M59" s="92"/>
      <c r="N59" s="93"/>
      <c r="O59" s="120"/>
      <c r="P59" s="120"/>
      <c r="Q59" s="120"/>
      <c r="R59" s="92"/>
      <c r="S59" s="93"/>
      <c r="T59" s="92"/>
      <c r="U59" s="93">
        <f t="shared" si="8"/>
        <v>14</v>
      </c>
      <c r="Y59" s="1"/>
      <c r="Z59" s="1"/>
    </row>
    <row r="60" spans="2:26" ht="12.75">
      <c r="B60" s="83"/>
      <c r="C60" s="82"/>
      <c r="D60" s="82" t="s">
        <v>89</v>
      </c>
      <c r="E60" s="82"/>
      <c r="F60" s="99">
        <v>50</v>
      </c>
      <c r="G60" s="38">
        <f t="shared" si="7"/>
        <v>60</v>
      </c>
      <c r="H60" s="38"/>
      <c r="I60" s="38"/>
      <c r="J60" s="39"/>
      <c r="K60" s="92"/>
      <c r="L60" s="93"/>
      <c r="M60" s="92"/>
      <c r="N60" s="93"/>
      <c r="O60" s="120"/>
      <c r="P60" s="120"/>
      <c r="Q60" s="120"/>
      <c r="R60" s="92"/>
      <c r="S60" s="93"/>
      <c r="T60" s="92"/>
      <c r="U60" s="93">
        <f t="shared" si="8"/>
        <v>50</v>
      </c>
      <c r="Y60" s="1"/>
      <c r="Z60" s="1"/>
    </row>
    <row r="61" spans="2:26" ht="15.75">
      <c r="B61" s="84" t="s">
        <v>91</v>
      </c>
      <c r="C61" s="85"/>
      <c r="D61" s="163" t="s">
        <v>90</v>
      </c>
      <c r="E61" s="163"/>
      <c r="F61" s="101">
        <v>240</v>
      </c>
      <c r="G61" s="38">
        <f t="shared" si="7"/>
        <v>288</v>
      </c>
      <c r="H61" s="137">
        <f>SUM(G47:G61)</f>
        <v>1021.1999999999999</v>
      </c>
      <c r="I61" s="138"/>
      <c r="J61" s="139"/>
      <c r="K61" s="92"/>
      <c r="L61" s="93"/>
      <c r="M61" s="92"/>
      <c r="N61" s="93"/>
      <c r="O61" s="120"/>
      <c r="P61" s="120"/>
      <c r="Q61" s="120"/>
      <c r="R61" s="92"/>
      <c r="S61" s="93"/>
      <c r="T61" s="92"/>
      <c r="U61" s="93">
        <f t="shared" si="8"/>
        <v>240</v>
      </c>
      <c r="Y61" s="1"/>
      <c r="Z61" s="1"/>
    </row>
    <row r="62" spans="11:26" ht="12.75">
      <c r="K62" s="94">
        <f aca="true" t="shared" si="9" ref="K62:U62">SUM(K37:K61)</f>
        <v>80</v>
      </c>
      <c r="L62" s="95">
        <f t="shared" si="9"/>
        <v>80</v>
      </c>
      <c r="M62" s="94">
        <f t="shared" si="9"/>
        <v>120</v>
      </c>
      <c r="N62" s="95">
        <f t="shared" si="9"/>
        <v>30</v>
      </c>
      <c r="O62" s="121"/>
      <c r="P62" s="121"/>
      <c r="Q62" s="121"/>
      <c r="R62" s="94">
        <f t="shared" si="9"/>
        <v>450</v>
      </c>
      <c r="S62" s="95">
        <f t="shared" si="9"/>
        <v>220</v>
      </c>
      <c r="T62" s="94">
        <f t="shared" si="9"/>
        <v>90</v>
      </c>
      <c r="U62" s="95">
        <f t="shared" si="9"/>
        <v>521</v>
      </c>
      <c r="Y62" s="1"/>
      <c r="Z62" s="1"/>
    </row>
    <row r="63" spans="6:26" ht="12.75">
      <c r="F63" s="1">
        <f>SUM(F38:F61)</f>
        <v>1591</v>
      </c>
      <c r="G63" s="1">
        <f>SUM(G38:G61)</f>
        <v>1909.2</v>
      </c>
      <c r="K63" s="165">
        <f>K62+L62</f>
        <v>160</v>
      </c>
      <c r="L63" s="173"/>
      <c r="M63" s="165">
        <f>M62+N62</f>
        <v>150</v>
      </c>
      <c r="N63" s="173"/>
      <c r="O63" s="117"/>
      <c r="P63" s="117"/>
      <c r="Q63" s="117"/>
      <c r="R63" s="165">
        <f>R62+S62</f>
        <v>670</v>
      </c>
      <c r="S63" s="173"/>
      <c r="T63" s="165">
        <f>T62+U62</f>
        <v>611</v>
      </c>
      <c r="U63" s="173"/>
      <c r="V63" s="178" t="s">
        <v>104</v>
      </c>
      <c r="W63" s="179"/>
      <c r="X63" s="179"/>
      <c r="Y63" s="179"/>
      <c r="Z63" s="1"/>
    </row>
    <row r="64" spans="11:26" ht="12.75">
      <c r="K64" s="168">
        <f>K62+M62+R62+T62</f>
        <v>740</v>
      </c>
      <c r="L64" s="174"/>
      <c r="M64" s="174"/>
      <c r="N64" s="175"/>
      <c r="O64" s="118"/>
      <c r="P64" s="118"/>
      <c r="Q64" s="118"/>
      <c r="R64" s="170">
        <f>U62+L62+N62+S62</f>
        <v>851</v>
      </c>
      <c r="S64" s="176"/>
      <c r="T64" s="176"/>
      <c r="U64" s="177"/>
      <c r="V64" s="168">
        <f>K64*1.2</f>
        <v>888</v>
      </c>
      <c r="W64" s="169"/>
      <c r="X64" s="170">
        <f>R64*1.2</f>
        <v>1021.1999999999999</v>
      </c>
      <c r="Y64" s="171"/>
      <c r="Z64" s="1"/>
    </row>
    <row r="65" spans="11:26" ht="12.75">
      <c r="K65" s="165">
        <f>K63+M63+T63+R63</f>
        <v>1591</v>
      </c>
      <c r="L65" s="172"/>
      <c r="M65" s="172"/>
      <c r="N65" s="172"/>
      <c r="O65" s="172"/>
      <c r="P65" s="172"/>
      <c r="Q65" s="172"/>
      <c r="R65" s="172"/>
      <c r="S65" s="172"/>
      <c r="T65" s="172"/>
      <c r="U65" s="173"/>
      <c r="V65" s="165">
        <f>K65*1.2</f>
        <v>1909.1999999999998</v>
      </c>
      <c r="W65" s="166"/>
      <c r="X65" s="166"/>
      <c r="Y65" s="167"/>
      <c r="Z65" s="1"/>
    </row>
    <row r="66" spans="11:26" ht="12.75"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Y66" s="1"/>
      <c r="Z66" s="1"/>
    </row>
    <row r="67" spans="4:26" ht="12.75">
      <c r="D67" s="4"/>
      <c r="E67" s="4"/>
      <c r="F67" s="4"/>
      <c r="G67" s="4"/>
      <c r="K67" s="134" t="str">
        <f>V63</f>
        <v>Con IVA</v>
      </c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Y67" s="1"/>
      <c r="Z67" s="1"/>
    </row>
    <row r="68" spans="4:21" ht="12.75">
      <c r="D68" s="4"/>
      <c r="E68" s="4"/>
      <c r="F68" s="4"/>
      <c r="G68" s="4"/>
      <c r="K68" s="106">
        <f aca="true" t="shared" si="10" ref="K68:U68">K62*1.2</f>
        <v>96</v>
      </c>
      <c r="L68" s="105">
        <f t="shared" si="10"/>
        <v>96</v>
      </c>
      <c r="M68" s="106">
        <f t="shared" si="10"/>
        <v>144</v>
      </c>
      <c r="N68" s="105">
        <f t="shared" si="10"/>
        <v>36</v>
      </c>
      <c r="O68" s="105"/>
      <c r="P68" s="105"/>
      <c r="Q68" s="105"/>
      <c r="R68" s="106">
        <f t="shared" si="10"/>
        <v>540</v>
      </c>
      <c r="S68" s="105">
        <f t="shared" si="10"/>
        <v>264</v>
      </c>
      <c r="T68" s="106">
        <f t="shared" si="10"/>
        <v>108</v>
      </c>
      <c r="U68" s="105">
        <f t="shared" si="10"/>
        <v>625.1999999999999</v>
      </c>
    </row>
    <row r="69" spans="4:11" ht="12.75">
      <c r="D69" s="4"/>
      <c r="E69" s="4"/>
      <c r="F69" s="4"/>
      <c r="G69" s="4"/>
      <c r="K69" s="4"/>
    </row>
    <row r="70" spans="4:7" ht="12.75">
      <c r="D70" s="4"/>
      <c r="E70" s="4"/>
      <c r="F70" s="4"/>
      <c r="G70" s="4"/>
    </row>
    <row r="71" spans="4:7" ht="12.75">
      <c r="D71" s="4"/>
      <c r="E71" s="4"/>
      <c r="F71" s="4"/>
      <c r="G71" s="4"/>
    </row>
    <row r="72" spans="4:7" ht="12.75">
      <c r="D72" s="4"/>
      <c r="E72" s="4"/>
      <c r="F72" s="4"/>
      <c r="G72" s="4"/>
    </row>
    <row r="73" spans="4:7" ht="12.75">
      <c r="D73" s="4"/>
      <c r="E73" s="4"/>
      <c r="F73" s="4"/>
      <c r="G73" s="4"/>
    </row>
    <row r="74" spans="4:7" ht="12.75">
      <c r="D74" s="4"/>
      <c r="E74" s="4"/>
      <c r="F74" s="4"/>
      <c r="G74" s="4"/>
    </row>
    <row r="75" spans="4:7" ht="12.75">
      <c r="D75" s="4"/>
      <c r="E75" s="4"/>
      <c r="F75" s="4"/>
      <c r="G75" s="4"/>
    </row>
    <row r="76" spans="4:7" ht="12.75">
      <c r="D76" s="4"/>
      <c r="E76" s="4"/>
      <c r="F76" s="4"/>
      <c r="G76" s="4"/>
    </row>
    <row r="77" spans="4:7" ht="12.75">
      <c r="D77" s="4"/>
      <c r="E77" s="4"/>
      <c r="F77" s="4"/>
      <c r="G77" s="4"/>
    </row>
    <row r="78" spans="4:7" ht="12.75">
      <c r="D78" s="4"/>
      <c r="E78" s="4"/>
      <c r="F78" s="4"/>
      <c r="G78" s="4"/>
    </row>
    <row r="79" spans="4:7" ht="12.75">
      <c r="D79" s="4"/>
      <c r="E79" s="4"/>
      <c r="F79" s="4"/>
      <c r="G79" s="4"/>
    </row>
    <row r="80" spans="4:7" ht="12.75">
      <c r="D80" s="4"/>
      <c r="E80" s="4"/>
      <c r="F80" s="4"/>
      <c r="G80" s="4"/>
    </row>
    <row r="81" spans="4:7" ht="12.75">
      <c r="D81" s="4"/>
      <c r="E81" s="4"/>
      <c r="F81" s="4"/>
      <c r="G81" s="4"/>
    </row>
    <row r="82" spans="4:7" ht="12.75">
      <c r="D82" s="4"/>
      <c r="E82" s="4"/>
      <c r="F82" s="4"/>
      <c r="G82" s="4"/>
    </row>
    <row r="83" spans="4:7" ht="12.75">
      <c r="D83" s="4"/>
      <c r="E83" s="4"/>
      <c r="F83" s="4"/>
      <c r="G83" s="4"/>
    </row>
    <row r="84" spans="4:7" ht="12.75">
      <c r="D84" s="4"/>
      <c r="E84" s="4"/>
      <c r="F84" s="4"/>
      <c r="G84" s="4"/>
    </row>
    <row r="85" spans="4:7" ht="12.75">
      <c r="D85" s="4"/>
      <c r="E85" s="4"/>
      <c r="F85" s="4"/>
      <c r="G85" s="4"/>
    </row>
    <row r="86" spans="4:7" ht="12.75">
      <c r="D86" s="4"/>
      <c r="E86" s="4"/>
      <c r="F86" s="4"/>
      <c r="G86" s="4"/>
    </row>
    <row r="87" spans="4:7" ht="12.75">
      <c r="D87" s="4"/>
      <c r="E87" s="4"/>
      <c r="F87" s="4"/>
      <c r="G87" s="4"/>
    </row>
    <row r="88" spans="4:7" ht="12.75">
      <c r="D88" s="4"/>
      <c r="E88" s="4"/>
      <c r="F88" s="4"/>
      <c r="G88" s="4"/>
    </row>
    <row r="89" spans="4:7" ht="12.75">
      <c r="D89" s="4"/>
      <c r="E89" s="4"/>
      <c r="F89" s="4"/>
      <c r="G89" s="4"/>
    </row>
    <row r="90" spans="4:7" ht="12.75">
      <c r="D90" s="4"/>
      <c r="E90" s="4"/>
      <c r="F90" s="4"/>
      <c r="G90" s="4"/>
    </row>
    <row r="91" spans="4:7" ht="12.75">
      <c r="D91" s="4"/>
      <c r="E91" s="4"/>
      <c r="F91" s="4"/>
      <c r="G91" s="4"/>
    </row>
  </sheetData>
  <sheetProtection/>
  <mergeCells count="56">
    <mergeCell ref="K63:L63"/>
    <mergeCell ref="M63:N63"/>
    <mergeCell ref="O3:Q3"/>
    <mergeCell ref="R3:T3"/>
    <mergeCell ref="X3:Z3"/>
    <mergeCell ref="V63:Y63"/>
    <mergeCell ref="R63:S63"/>
    <mergeCell ref="T63:U63"/>
    <mergeCell ref="K67:U67"/>
    <mergeCell ref="V65:Y65"/>
    <mergeCell ref="V64:W64"/>
    <mergeCell ref="X64:Y64"/>
    <mergeCell ref="K65:U65"/>
    <mergeCell ref="K64:N64"/>
    <mergeCell ref="R64:U64"/>
    <mergeCell ref="D58:E58"/>
    <mergeCell ref="D61:E61"/>
    <mergeCell ref="D49:E49"/>
    <mergeCell ref="D48:E48"/>
    <mergeCell ref="D55:E55"/>
    <mergeCell ref="D56:E56"/>
    <mergeCell ref="D57:E57"/>
    <mergeCell ref="D51:E51"/>
    <mergeCell ref="D52:E52"/>
    <mergeCell ref="D53:E53"/>
    <mergeCell ref="D54:E54"/>
    <mergeCell ref="D50:E50"/>
    <mergeCell ref="D43:E43"/>
    <mergeCell ref="D44:E44"/>
    <mergeCell ref="D45:E45"/>
    <mergeCell ref="D46:E46"/>
    <mergeCell ref="U3:W3"/>
    <mergeCell ref="J31:K31"/>
    <mergeCell ref="L3:N3"/>
    <mergeCell ref="D31:G31"/>
    <mergeCell ref="R31:T31"/>
    <mergeCell ref="A1:B1"/>
    <mergeCell ref="D1:F2"/>
    <mergeCell ref="J1:J3"/>
    <mergeCell ref="K2:K3"/>
    <mergeCell ref="U31:W31"/>
    <mergeCell ref="X31:Z31"/>
    <mergeCell ref="D47:E47"/>
    <mergeCell ref="T35:U35"/>
    <mergeCell ref="D42:E42"/>
    <mergeCell ref="D41:E41"/>
    <mergeCell ref="D38:E38"/>
    <mergeCell ref="P32:S32"/>
    <mergeCell ref="D39:E39"/>
    <mergeCell ref="D40:E40"/>
    <mergeCell ref="I2:I3"/>
    <mergeCell ref="O31:Q31"/>
    <mergeCell ref="L31:N31"/>
    <mergeCell ref="H61:J61"/>
    <mergeCell ref="H45:J45"/>
    <mergeCell ref="L2:N2"/>
  </mergeCells>
  <printOptions/>
  <pageMargins left="0.3" right="0.19" top="1" bottom="1" header="0.5" footer="0.5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I.N.F.N.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volpini</dc:creator>
  <cp:keywords/>
  <dc:description/>
  <cp:lastModifiedBy>fabbric</cp:lastModifiedBy>
  <cp:lastPrinted>2006-07-10T18:18:57Z</cp:lastPrinted>
  <dcterms:created xsi:type="dcterms:W3CDTF">2005-06-23T18:47:11Z</dcterms:created>
  <dcterms:modified xsi:type="dcterms:W3CDTF">2008-07-13T07:56:55Z</dcterms:modified>
  <cp:category/>
  <cp:version/>
  <cp:contentType/>
  <cp:contentStatus/>
</cp:coreProperties>
</file>