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new" sheetId="1" r:id="rId1"/>
    <sheet name="old" sheetId="2" r:id="rId2"/>
  </sheets>
  <definedNames>
    <definedName name="solver_adj" localSheetId="0" hidden="1">'new'!$B$34:$B$37</definedName>
    <definedName name="solver_adj" localSheetId="1" hidden="1">'old'!$B$34:$B$37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'new'!$F$32</definedName>
    <definedName name="solver_opt" localSheetId="1" hidden="1">'old'!$F$32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<sst xmlns="http://schemas.openxmlformats.org/spreadsheetml/2006/main" count="38" uniqueCount="26">
  <si>
    <t>A</t>
  </si>
  <si>
    <t>Pavg</t>
  </si>
  <si>
    <t>Psubdivided</t>
  </si>
  <si>
    <t>B_gap/T</t>
  </si>
  <si>
    <t>loss/J/(m cycle)</t>
  </si>
  <si>
    <t>Loss/J/(m cycle)</t>
  </si>
  <si>
    <t>Iron Loss Data from Carsten Muhle</t>
  </si>
  <si>
    <t>The loss is per 1/4 of the cross section, 1m, and cycle</t>
  </si>
  <si>
    <t xml:space="preserve">Peter Wander email 16/6/03 </t>
  </si>
  <si>
    <t>Yoke length =</t>
  </si>
  <si>
    <t>packing factor</t>
  </si>
  <si>
    <t>multiplication factor</t>
  </si>
  <si>
    <t>Psub * f</t>
  </si>
  <si>
    <t>J/cycle</t>
  </si>
  <si>
    <t xml:space="preserve">fit </t>
  </si>
  <si>
    <t>C</t>
  </si>
  <si>
    <t>D</t>
  </si>
  <si>
    <t>g</t>
  </si>
  <si>
    <t>fit</t>
  </si>
  <si>
    <t>delt^2</t>
  </si>
  <si>
    <t>Avg Loss/J/(m cycle)</t>
  </si>
  <si>
    <t>Subdivided Loss/J/(m cycle)</t>
  </si>
  <si>
    <t>The loss is full cross section, 1m, and cycle</t>
  </si>
  <si>
    <t>subdivided loss x factor</t>
  </si>
  <si>
    <t>delta^2</t>
  </si>
  <si>
    <t>Appendix 14-2(4): Iron Loss Data from Carsten Muehle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</si>
</sst>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168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"/>
          <c:w val="0.92475"/>
          <c:h val="0.9195"/>
        </c:manualLayout>
      </c:layout>
      <c:scatterChart>
        <c:scatterStyle val="lineMarker"/>
        <c:varyColors val="0"/>
        <c:ser>
          <c:idx val="0"/>
          <c:order val="0"/>
          <c:tx>
            <c:v>computed by OPERA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new!$A$11:$A$31</c:f>
              <c:numCache/>
            </c:numRef>
          </c:xVal>
          <c:yVal>
            <c:numRef>
              <c:f>new!$D$11:$D$31</c:f>
              <c:numCache/>
            </c:numRef>
          </c:yVal>
          <c:smooth val="0"/>
        </c:ser>
        <c:ser>
          <c:idx val="1"/>
          <c:order val="1"/>
          <c:tx>
            <c:v>fit up to 4T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new!$A$11:$A$31</c:f>
              <c:numCache/>
            </c:numRef>
          </c:xVal>
          <c:yVal>
            <c:numRef>
              <c:f>new!$E$11:$E$31</c:f>
              <c:numCache/>
            </c:numRef>
          </c:yVal>
          <c:smooth val="0"/>
        </c:ser>
        <c:axId val="40145907"/>
        <c:axId val="25768844"/>
      </c:scatterChart>
      <c:valAx>
        <c:axId val="40145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aperture field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768844"/>
        <c:crosses val="autoZero"/>
        <c:crossBetween val="midCat"/>
        <c:dispUnits/>
      </c:valAx>
      <c:valAx>
        <c:axId val="2576884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loss/cycle 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145907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5"/>
          <c:y val="0.0455"/>
          <c:w val="0.4925"/>
          <c:h val="0.13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"/>
          <c:w val="0.95425"/>
          <c:h val="0.9705"/>
        </c:manualLayout>
      </c:layout>
      <c:scatterChart>
        <c:scatterStyle val="smooth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old!$A$12:$A$31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old!$D$12:$D$31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fit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old!$A$11:$A$31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old!$E$11:$E$31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new fit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new!$A$12:$A$31</c:f>
              <c:numCache>
                <c:ptCount val="20"/>
                <c:pt idx="0">
                  <c:v>0.38006</c:v>
                </c:pt>
                <c:pt idx="1">
                  <c:v>0.76012</c:v>
                </c:pt>
                <c:pt idx="2">
                  <c:v>1.14016</c:v>
                </c:pt>
                <c:pt idx="3">
                  <c:v>1.51955</c:v>
                </c:pt>
                <c:pt idx="4">
                  <c:v>1.89317</c:v>
                </c:pt>
                <c:pt idx="5">
                  <c:v>2.24496</c:v>
                </c:pt>
                <c:pt idx="6">
                  <c:v>2.58707</c:v>
                </c:pt>
                <c:pt idx="7">
                  <c:v>2.9217</c:v>
                </c:pt>
                <c:pt idx="8">
                  <c:v>3.35999</c:v>
                </c:pt>
                <c:pt idx="9">
                  <c:v>3.57531</c:v>
                </c:pt>
                <c:pt idx="10">
                  <c:v>3.8926</c:v>
                </c:pt>
                <c:pt idx="11">
                  <c:v>4.2022</c:v>
                </c:pt>
                <c:pt idx="12">
                  <c:v>4.50665</c:v>
                </c:pt>
                <c:pt idx="13">
                  <c:v>4.8067</c:v>
                </c:pt>
                <c:pt idx="14">
                  <c:v>5.10394</c:v>
                </c:pt>
                <c:pt idx="15">
                  <c:v>5.39924</c:v>
                </c:pt>
                <c:pt idx="16">
                  <c:v>5.69298</c:v>
                </c:pt>
                <c:pt idx="17">
                  <c:v>5.98499</c:v>
                </c:pt>
                <c:pt idx="18">
                  <c:v>6.27563</c:v>
                </c:pt>
                <c:pt idx="19">
                  <c:v>6.56516</c:v>
                </c:pt>
              </c:numCache>
            </c:numRef>
          </c:xVal>
          <c:yVal>
            <c:numRef>
              <c:f>new!$E$12:$E$31</c:f>
              <c:numCache>
                <c:ptCount val="20"/>
                <c:pt idx="0">
                  <c:v>0.00041888003682499786</c:v>
                </c:pt>
                <c:pt idx="1">
                  <c:v>0.26738018090419785</c:v>
                </c:pt>
                <c:pt idx="2">
                  <c:v>0.6985957701242698</c:v>
                </c:pt>
                <c:pt idx="3">
                  <c:v>1.2216447414502798</c:v>
                </c:pt>
                <c:pt idx="4">
                  <c:v>1.7879552194716912</c:v>
                </c:pt>
                <c:pt idx="5">
                  <c:v>2.3478364745701232</c:v>
                </c:pt>
                <c:pt idx="6">
                  <c:v>2.906807719757269</c:v>
                </c:pt>
                <c:pt idx="7">
                  <c:v>3.461808285885943</c:v>
                </c:pt>
                <c:pt idx="8">
                  <c:v>4.195839284148302</c:v>
                </c:pt>
                <c:pt idx="9">
                  <c:v>4.5582360286145045</c:v>
                </c:pt>
                <c:pt idx="10">
                  <c:v>5.093563547425861</c:v>
                </c:pt>
                <c:pt idx="11">
                  <c:v>5.616907533497902</c:v>
                </c:pt>
                <c:pt idx="12">
                  <c:v>6.132144162718488</c:v>
                </c:pt>
                <c:pt idx="13">
                  <c:v>6.640301337876868</c:v>
                </c:pt>
                <c:pt idx="14">
                  <c:v>7.143928055932372</c:v>
                </c:pt>
                <c:pt idx="15">
                  <c:v>7.644411701818716</c:v>
                </c:pt>
                <c:pt idx="16">
                  <c:v>8.142342702248941</c:v>
                </c:pt>
                <c:pt idx="17">
                  <c:v>8.637399136918964</c:v>
                </c:pt>
                <c:pt idx="18">
                  <c:v>9.130169983963144</c:v>
                </c:pt>
                <c:pt idx="19">
                  <c:v>9.621082586034431</c:v>
                </c:pt>
              </c:numCache>
            </c:numRef>
          </c:yVal>
          <c:smooth val="1"/>
        </c:ser>
        <c:axId val="30593005"/>
        <c:axId val="6901590"/>
      </c:scatterChart>
      <c:valAx>
        <c:axId val="30593005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field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901590"/>
        <c:crosses val="autoZero"/>
        <c:crossBetween val="midCat"/>
        <c:dispUnits/>
        <c:majorUnit val="1"/>
      </c:valAx>
      <c:valAx>
        <c:axId val="690159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loss J/cycle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5930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"/>
          <c:y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133350</xdr:rowOff>
    </xdr:from>
    <xdr:to>
      <xdr:col>16</xdr:col>
      <xdr:colOff>0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2876550" y="457200"/>
        <a:ext cx="52482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3</xdr:row>
      <xdr:rowOff>142875</xdr:rowOff>
    </xdr:from>
    <xdr:to>
      <xdr:col>14</xdr:col>
      <xdr:colOff>123825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762375" y="628650"/>
        <a:ext cx="4676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38" sqref="A38:IV56"/>
    </sheetView>
  </sheetViews>
  <sheetFormatPr defaultColWidth="9.140625" defaultRowHeight="12.75"/>
  <cols>
    <col min="1" max="1" width="6.8515625" style="0" customWidth="1"/>
    <col min="2" max="2" width="7.140625" style="0" customWidth="1"/>
    <col min="3" max="3" width="6.8515625" style="0" customWidth="1"/>
    <col min="4" max="4" width="7.421875" style="0" customWidth="1"/>
    <col min="5" max="6" width="6.57421875" style="4" customWidth="1"/>
    <col min="10" max="10" width="4.8515625" style="0" customWidth="1"/>
    <col min="14" max="14" width="6.140625" style="0" customWidth="1"/>
    <col min="16" max="16" width="5.421875" style="0" customWidth="1"/>
  </cols>
  <sheetData>
    <row r="1" ht="12.75">
      <c r="A1" s="1" t="s">
        <v>25</v>
      </c>
    </row>
    <row r="3" ht="12.75">
      <c r="A3" t="s">
        <v>22</v>
      </c>
    </row>
    <row r="5" ht="12.75">
      <c r="A5" t="s">
        <v>8</v>
      </c>
    </row>
    <row r="6" spans="1:3" ht="12.75">
      <c r="A6" t="s">
        <v>9</v>
      </c>
      <c r="C6">
        <v>1.27</v>
      </c>
    </row>
    <row r="7" spans="1:3" ht="12.75">
      <c r="A7" t="s">
        <v>10</v>
      </c>
      <c r="C7">
        <v>0.93</v>
      </c>
    </row>
    <row r="8" spans="1:3" ht="12.75">
      <c r="A8" t="s">
        <v>11</v>
      </c>
      <c r="C8">
        <f>C6*C7</f>
        <v>1.1811</v>
      </c>
    </row>
    <row r="10" spans="1:6" s="2" customFormat="1" ht="40.5" customHeight="1">
      <c r="A10" s="2" t="s">
        <v>3</v>
      </c>
      <c r="B10" s="2" t="s">
        <v>20</v>
      </c>
      <c r="C10" s="2" t="s">
        <v>21</v>
      </c>
      <c r="D10" s="2" t="s">
        <v>23</v>
      </c>
      <c r="E10" s="5" t="s">
        <v>18</v>
      </c>
      <c r="F10" s="5" t="s">
        <v>24</v>
      </c>
    </row>
    <row r="11" spans="1:6" ht="12.75">
      <c r="A11" s="6">
        <v>0</v>
      </c>
      <c r="B11" s="2"/>
      <c r="C11" s="2"/>
      <c r="D11" s="2">
        <v>0</v>
      </c>
      <c r="E11" s="4">
        <f>B$34+B$35*A11+B$36*EXP(B$37*A11)</f>
        <v>0.0243065097741495</v>
      </c>
      <c r="F11" s="4">
        <f>(D11-E11)^2*5</f>
        <v>0.0029540320870041254</v>
      </c>
    </row>
    <row r="12" spans="1:6" ht="12.75">
      <c r="A12" s="3">
        <v>0.38006</v>
      </c>
      <c r="B12" s="4">
        <v>0.04775</v>
      </c>
      <c r="C12" s="4">
        <v>0.05645</v>
      </c>
      <c r="D12" s="4">
        <f>C$8*C12</f>
        <v>0.066673095</v>
      </c>
      <c r="E12" s="4">
        <f>B$34+B$35*A12+B$36*EXP(B$37*A12)</f>
        <v>0.00041888003682499786</v>
      </c>
      <c r="F12" s="4">
        <f>(D12-E12)^2*5</f>
        <v>0.021948105001933015</v>
      </c>
    </row>
    <row r="13" spans="1:6" ht="12.75">
      <c r="A13" s="3">
        <v>0.76012</v>
      </c>
      <c r="B13" s="4">
        <v>0.19901</v>
      </c>
      <c r="C13" s="4">
        <v>0.23548</v>
      </c>
      <c r="D13" s="4">
        <f aca="true" t="shared" si="0" ref="D13:D31">C$8*C13</f>
        <v>0.278125428</v>
      </c>
      <c r="E13" s="4">
        <f aca="true" t="shared" si="1" ref="E13:E31">B$34+B$35*A13+B$36*EXP(B$37*A13)</f>
        <v>0.26738018090419785</v>
      </c>
      <c r="F13" s="4">
        <f>(D13-E13)^2*5</f>
        <v>0.0005773016757492235</v>
      </c>
    </row>
    <row r="14" spans="1:6" ht="12.75">
      <c r="A14" s="3">
        <v>1.14016</v>
      </c>
      <c r="B14" s="4">
        <v>0.472</v>
      </c>
      <c r="C14" s="4">
        <v>0.50759</v>
      </c>
      <c r="D14" s="4">
        <f t="shared" si="0"/>
        <v>0.599514549</v>
      </c>
      <c r="E14" s="4">
        <f t="shared" si="1"/>
        <v>0.6985957701242698</v>
      </c>
      <c r="F14" s="4">
        <f>(D14-E14)^2*5</f>
        <v>0.0490854418973822</v>
      </c>
    </row>
    <row r="15" spans="1:6" ht="12.75">
      <c r="A15" s="3">
        <v>1.51955</v>
      </c>
      <c r="B15" s="4">
        <v>0.88411</v>
      </c>
      <c r="C15" s="4">
        <v>1.00209</v>
      </c>
      <c r="D15" s="4">
        <f t="shared" si="0"/>
        <v>1.183568499</v>
      </c>
      <c r="E15" s="4">
        <f t="shared" si="1"/>
        <v>1.2216447414502798</v>
      </c>
      <c r="F15" s="4">
        <f aca="true" t="shared" si="2" ref="F15:F31">(D15-E15)^2</f>
        <v>0.0014498002391324933</v>
      </c>
    </row>
    <row r="16" spans="1:6" ht="12.75">
      <c r="A16" s="3">
        <v>1.89317</v>
      </c>
      <c r="B16" s="4">
        <v>1.40688</v>
      </c>
      <c r="C16" s="4">
        <v>1.56963</v>
      </c>
      <c r="D16" s="4">
        <f t="shared" si="0"/>
        <v>1.8538899930000001</v>
      </c>
      <c r="E16" s="4">
        <f t="shared" si="1"/>
        <v>1.7879552194716912</v>
      </c>
      <c r="F16" s="4">
        <f t="shared" si="2"/>
        <v>0.004347394360229384</v>
      </c>
    </row>
    <row r="17" spans="1:6" ht="12.75">
      <c r="A17" s="3">
        <v>2.24496</v>
      </c>
      <c r="B17" s="4">
        <v>1.8934</v>
      </c>
      <c r="C17" s="4">
        <v>2.06759</v>
      </c>
      <c r="D17" s="4">
        <f t="shared" si="0"/>
        <v>2.442030549</v>
      </c>
      <c r="E17" s="4">
        <f t="shared" si="1"/>
        <v>2.3478364745701232</v>
      </c>
      <c r="F17" s="4">
        <f t="shared" si="2"/>
        <v>0.008872523657701173</v>
      </c>
    </row>
    <row r="18" spans="1:6" ht="12.75">
      <c r="A18" s="3">
        <v>2.58707</v>
      </c>
      <c r="B18" s="4">
        <v>2.37524</v>
      </c>
      <c r="C18" s="4">
        <v>2.5475</v>
      </c>
      <c r="D18" s="4">
        <f t="shared" si="0"/>
        <v>3.00885225</v>
      </c>
      <c r="E18" s="4">
        <f t="shared" si="1"/>
        <v>2.906807719757269</v>
      </c>
      <c r="F18" s="4">
        <f t="shared" si="2"/>
        <v>0.010413086152459613</v>
      </c>
    </row>
    <row r="19" spans="1:6" ht="12.75">
      <c r="A19" s="3">
        <v>2.9217</v>
      </c>
      <c r="B19" s="4">
        <v>2.84063</v>
      </c>
      <c r="C19" s="4">
        <v>3.00563</v>
      </c>
      <c r="D19" s="4">
        <f t="shared" si="0"/>
        <v>3.549949593</v>
      </c>
      <c r="E19" s="4">
        <f t="shared" si="1"/>
        <v>3.461808285885943</v>
      </c>
      <c r="F19" s="4">
        <f t="shared" si="2"/>
        <v>0.007768890019774532</v>
      </c>
    </row>
    <row r="20" spans="1:6" ht="12.75">
      <c r="A20" s="3">
        <v>3.35999</v>
      </c>
      <c r="B20" s="4">
        <v>3.44358</v>
      </c>
      <c r="C20" s="4">
        <v>3.60397</v>
      </c>
      <c r="D20" s="4">
        <f t="shared" si="0"/>
        <v>4.256648967</v>
      </c>
      <c r="E20" s="4">
        <f t="shared" si="1"/>
        <v>4.195839284148302</v>
      </c>
      <c r="F20" s="4">
        <f t="shared" si="2"/>
        <v>0.0036978175285241706</v>
      </c>
    </row>
    <row r="21" spans="1:6" ht="12.75">
      <c r="A21" s="3">
        <v>3.57531</v>
      </c>
      <c r="B21" s="4">
        <v>3.73001</v>
      </c>
      <c r="C21" s="4">
        <v>3.89068</v>
      </c>
      <c r="D21" s="4">
        <f t="shared" si="0"/>
        <v>4.595282148</v>
      </c>
      <c r="E21" s="4">
        <f t="shared" si="1"/>
        <v>4.5582360286145045</v>
      </c>
      <c r="F21" s="4">
        <f t="shared" si="2"/>
        <v>0.0013724149615243783</v>
      </c>
    </row>
    <row r="22" spans="1:6" ht="12.75">
      <c r="A22" s="3">
        <v>3.8926</v>
      </c>
      <c r="B22" s="4">
        <v>4.1238</v>
      </c>
      <c r="C22" s="4">
        <v>4.28536</v>
      </c>
      <c r="D22" s="4">
        <f t="shared" si="0"/>
        <v>5.061438696</v>
      </c>
      <c r="E22" s="4">
        <f t="shared" si="1"/>
        <v>5.093563547425861</v>
      </c>
      <c r="F22" s="4">
        <f t="shared" si="2"/>
        <v>0.0010320060791336415</v>
      </c>
    </row>
    <row r="23" spans="1:6" ht="12.75">
      <c r="A23" s="3">
        <v>4.2022</v>
      </c>
      <c r="B23" s="4">
        <v>4.46503</v>
      </c>
      <c r="C23" s="4">
        <v>4.63204</v>
      </c>
      <c r="D23" s="4">
        <f t="shared" si="0"/>
        <v>5.470902444</v>
      </c>
      <c r="E23" s="4">
        <f t="shared" si="1"/>
        <v>5.616907533497902</v>
      </c>
      <c r="F23" s="4">
        <f t="shared" si="2"/>
        <v>0.021317486159290414</v>
      </c>
    </row>
    <row r="24" spans="1:6" ht="12.75">
      <c r="A24" s="3">
        <v>4.50665</v>
      </c>
      <c r="B24" s="4">
        <v>4.79205</v>
      </c>
      <c r="C24" s="4">
        <v>4.96425</v>
      </c>
      <c r="D24" s="4">
        <f t="shared" si="0"/>
        <v>5.863275675</v>
      </c>
      <c r="E24" s="4">
        <f t="shared" si="1"/>
        <v>6.132144162718488</v>
      </c>
      <c r="F24" s="4">
        <f t="shared" si="2"/>
        <v>0.07229026368802681</v>
      </c>
    </row>
    <row r="25" spans="1:6" ht="12.75">
      <c r="A25" s="3">
        <v>4.8067</v>
      </c>
      <c r="B25" s="4">
        <v>5.10844</v>
      </c>
      <c r="C25" s="4">
        <v>5.28529</v>
      </c>
      <c r="D25" s="4">
        <f t="shared" si="0"/>
        <v>6.242456019</v>
      </c>
      <c r="E25" s="4">
        <f t="shared" si="1"/>
        <v>6.640301337876868</v>
      </c>
      <c r="F25" s="4">
        <f t="shared" si="2"/>
        <v>0.15828089775223697</v>
      </c>
    </row>
    <row r="26" spans="1:6" ht="12.75">
      <c r="A26" s="3">
        <v>5.10394</v>
      </c>
      <c r="B26" s="4">
        <v>5.42618</v>
      </c>
      <c r="C26" s="4">
        <v>5.60756</v>
      </c>
      <c r="D26" s="4">
        <f t="shared" si="0"/>
        <v>6.623089116000001</v>
      </c>
      <c r="E26" s="4">
        <f t="shared" si="1"/>
        <v>7.143928055932372</v>
      </c>
      <c r="F26" s="4">
        <f t="shared" si="2"/>
        <v>0.27127320134987637</v>
      </c>
    </row>
    <row r="27" spans="1:6" ht="12.75">
      <c r="A27" s="3">
        <v>5.39924</v>
      </c>
      <c r="B27" s="4">
        <v>5.74868</v>
      </c>
      <c r="C27" s="4">
        <v>5.93473</v>
      </c>
      <c r="D27" s="4">
        <f t="shared" si="0"/>
        <v>7.009509603000001</v>
      </c>
      <c r="E27" s="4">
        <f t="shared" si="1"/>
        <v>7.644411701818716</v>
      </c>
      <c r="F27" s="4">
        <f t="shared" si="2"/>
        <v>0.4031006750844097</v>
      </c>
    </row>
    <row r="28" spans="1:6" ht="12.75">
      <c r="A28" s="3">
        <v>5.69298</v>
      </c>
      <c r="B28" s="4">
        <v>6.07762</v>
      </c>
      <c r="C28" s="4">
        <v>6.26875</v>
      </c>
      <c r="D28" s="4">
        <f t="shared" si="0"/>
        <v>7.404020625</v>
      </c>
      <c r="E28" s="4">
        <f t="shared" si="1"/>
        <v>8.142342702248941</v>
      </c>
      <c r="F28" s="4">
        <f t="shared" si="2"/>
        <v>0.5451194897531908</v>
      </c>
    </row>
    <row r="29" spans="1:6" ht="12.75">
      <c r="A29" s="3">
        <v>5.98499</v>
      </c>
      <c r="B29" s="4">
        <v>6.40003</v>
      </c>
      <c r="C29" s="4">
        <v>6.59874</v>
      </c>
      <c r="D29" s="4">
        <f t="shared" si="0"/>
        <v>7.793771814</v>
      </c>
      <c r="E29" s="4">
        <f t="shared" si="1"/>
        <v>8.637399136918964</v>
      </c>
      <c r="F29" s="4">
        <f t="shared" si="2"/>
        <v>0.7117070599754167</v>
      </c>
    </row>
    <row r="30" spans="1:6" ht="12.75">
      <c r="A30" s="3">
        <v>6.27563</v>
      </c>
      <c r="B30" s="4">
        <v>6.72223</v>
      </c>
      <c r="C30" s="4">
        <v>6.93041</v>
      </c>
      <c r="D30" s="4">
        <f t="shared" si="0"/>
        <v>8.185507251</v>
      </c>
      <c r="E30" s="4">
        <f t="shared" si="1"/>
        <v>9.130169983963144</v>
      </c>
      <c r="F30" s="4">
        <f t="shared" si="2"/>
        <v>0.8923876790493956</v>
      </c>
    </row>
    <row r="31" spans="1:6" ht="12.75">
      <c r="A31" s="3">
        <v>6.56516</v>
      </c>
      <c r="B31" s="4">
        <v>7.0474</v>
      </c>
      <c r="C31" s="4">
        <v>7.26648</v>
      </c>
      <c r="D31" s="4">
        <f t="shared" si="0"/>
        <v>8.582439528</v>
      </c>
      <c r="E31" s="4">
        <f t="shared" si="1"/>
        <v>9.621082586034431</v>
      </c>
      <c r="F31" s="4">
        <f t="shared" si="2"/>
        <v>1.0787794020031145</v>
      </c>
    </row>
    <row r="32" ht="12.75">
      <c r="F32" s="4">
        <f>SUM(F11:F23)</f>
        <v>0.13483629981983838</v>
      </c>
    </row>
    <row r="33" spans="1:4" ht="12.75">
      <c r="A33" t="s">
        <v>14</v>
      </c>
      <c r="D33" s="4"/>
    </row>
    <row r="34" spans="1:4" ht="12.75">
      <c r="A34" t="s">
        <v>0</v>
      </c>
      <c r="B34" s="4">
        <v>-1.5115384925225488</v>
      </c>
      <c r="D34" s="4"/>
    </row>
    <row r="35" spans="1:4" ht="12.75">
      <c r="A35" t="s">
        <v>15</v>
      </c>
      <c r="B35" s="4">
        <v>1.6956999479606343</v>
      </c>
      <c r="D35" s="4"/>
    </row>
    <row r="36" spans="1:4" ht="12.75">
      <c r="A36" t="s">
        <v>16</v>
      </c>
      <c r="B36" s="4">
        <v>1.5358450022966983</v>
      </c>
      <c r="D36" s="4"/>
    </row>
    <row r="37" spans="1:4" ht="12.75">
      <c r="A37" t="s">
        <v>17</v>
      </c>
      <c r="B37" s="4">
        <v>-1.503005886832788</v>
      </c>
      <c r="D37" s="4"/>
    </row>
  </sheetData>
  <printOptions/>
  <pageMargins left="0.75" right="0.75" top="0.65" bottom="0.73" header="0.5" footer="0.5"/>
  <pageSetup horizontalDpi="600" verticalDpi="600" orientation="landscape" r:id="rId4"/>
  <drawing r:id="rId3"/>
  <legacyDrawing r:id="rId2"/>
  <oleObjects>
    <oleObject progId="Equation.3" shapeId="1853163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6">
      <selection activeCell="E9" sqref="E9"/>
    </sheetView>
  </sheetViews>
  <sheetFormatPr defaultColWidth="9.140625" defaultRowHeight="12.75"/>
  <cols>
    <col min="1" max="1" width="7.421875" style="0" customWidth="1"/>
    <col min="2" max="2" width="8.28125" style="0" customWidth="1"/>
    <col min="3" max="3" width="8.57421875" style="0" customWidth="1"/>
    <col min="4" max="4" width="8.57421875" style="4" customWidth="1"/>
    <col min="5" max="5" width="9.57421875" style="4" bestFit="1" customWidth="1"/>
    <col min="6" max="6" width="9.140625" style="4" customWidth="1"/>
  </cols>
  <sheetData>
    <row r="1" spans="1:5" ht="12.75">
      <c r="A1" s="1" t="s">
        <v>6</v>
      </c>
      <c r="E1" s="4">
        <v>37879</v>
      </c>
    </row>
    <row r="2" ht="12.75">
      <c r="A2" t="s">
        <v>7</v>
      </c>
    </row>
    <row r="4" ht="12.75">
      <c r="A4" t="s">
        <v>8</v>
      </c>
    </row>
    <row r="5" spans="1:3" ht="12.75">
      <c r="A5" t="s">
        <v>9</v>
      </c>
      <c r="C5">
        <v>1.27</v>
      </c>
    </row>
    <row r="6" spans="1:3" ht="12.75">
      <c r="A6" t="s">
        <v>10</v>
      </c>
      <c r="C6">
        <v>0.93</v>
      </c>
    </row>
    <row r="7" spans="1:3" ht="12.75">
      <c r="A7" t="s">
        <v>11</v>
      </c>
      <c r="C7">
        <f>C5*C6*4</f>
        <v>4.7244</v>
      </c>
    </row>
    <row r="9" spans="1:4" ht="12.75">
      <c r="A9" t="s">
        <v>0</v>
      </c>
      <c r="B9" t="s">
        <v>1</v>
      </c>
      <c r="C9" t="s">
        <v>2</v>
      </c>
      <c r="D9" s="4" t="s">
        <v>12</v>
      </c>
    </row>
    <row r="10" spans="1:6" s="2" customFormat="1" ht="25.5">
      <c r="A10" s="2" t="s">
        <v>3</v>
      </c>
      <c r="B10" s="2" t="s">
        <v>4</v>
      </c>
      <c r="C10" s="2" t="s">
        <v>5</v>
      </c>
      <c r="D10" s="5" t="s">
        <v>13</v>
      </c>
      <c r="E10" s="5" t="s">
        <v>18</v>
      </c>
      <c r="F10" s="5" t="s">
        <v>19</v>
      </c>
    </row>
    <row r="11" spans="1:6" ht="12.75">
      <c r="A11" s="2">
        <v>0</v>
      </c>
      <c r="B11" s="2">
        <v>0</v>
      </c>
      <c r="C11" s="2">
        <v>0</v>
      </c>
      <c r="D11" s="5">
        <v>0</v>
      </c>
      <c r="E11" s="4">
        <f>B$34+B$35*A11+B$36*EXP(B$37*A11)</f>
        <v>0.026252745679882894</v>
      </c>
      <c r="F11" s="4">
        <f>(D11-E11)^2*5</f>
        <v>0.00344603327866305</v>
      </c>
    </row>
    <row r="12" spans="1:6" ht="12.75">
      <c r="A12" s="3">
        <v>0.42491</v>
      </c>
      <c r="B12" s="4">
        <v>0.01157</v>
      </c>
      <c r="C12" s="4">
        <v>0.01409</v>
      </c>
      <c r="D12" s="4">
        <f>C12*C$7</f>
        <v>0.066566796</v>
      </c>
      <c r="E12" s="4">
        <f aca="true" t="shared" si="0" ref="E12:E31">B$34+B$35*A12+B$36*EXP(B$37*A12)</f>
        <v>-0.0018390011625117886</v>
      </c>
      <c r="F12" s="4">
        <f>(D12-E12)^2*5</f>
        <v>0.023396765427193527</v>
      </c>
    </row>
    <row r="13" spans="1:6" ht="12.75">
      <c r="A13" s="3">
        <v>0.84977</v>
      </c>
      <c r="B13" s="4">
        <v>0.05227</v>
      </c>
      <c r="C13" s="4">
        <v>0.05925</v>
      </c>
      <c r="D13" s="4">
        <f aca="true" t="shared" si="1" ref="D13:D31">C13*C$7</f>
        <v>0.2799207</v>
      </c>
      <c r="E13" s="4">
        <f t="shared" si="0"/>
        <v>0.3048242115299745</v>
      </c>
      <c r="F13" s="4">
        <f aca="true" t="shared" si="2" ref="F13:F31">(D13-E13)^2</f>
        <v>0.0006201848865235727</v>
      </c>
    </row>
    <row r="14" spans="1:6" ht="12.75">
      <c r="A14" s="3">
        <v>1.2745</v>
      </c>
      <c r="B14" s="4">
        <v>0.1269</v>
      </c>
      <c r="C14" s="4">
        <v>0.1381</v>
      </c>
      <c r="D14" s="4">
        <f t="shared" si="1"/>
        <v>0.65243964</v>
      </c>
      <c r="E14" s="4">
        <f t="shared" si="0"/>
        <v>0.793967825775716</v>
      </c>
      <c r="F14" s="4">
        <f t="shared" si="2"/>
        <v>0.020030227368965585</v>
      </c>
    </row>
    <row r="15" spans="1:6" ht="12.75">
      <c r="A15" s="3">
        <v>1.69893</v>
      </c>
      <c r="B15" s="4">
        <v>0.24184</v>
      </c>
      <c r="C15" s="4">
        <v>0.2523</v>
      </c>
      <c r="D15" s="4">
        <f t="shared" si="1"/>
        <v>1.1919661200000002</v>
      </c>
      <c r="E15" s="4">
        <f t="shared" si="0"/>
        <v>1.382294074627432</v>
      </c>
      <c r="F15" s="4">
        <f t="shared" si="2"/>
        <v>0.03622473031266169</v>
      </c>
    </row>
    <row r="16" spans="1:6" ht="12.75">
      <c r="A16" s="3">
        <v>2.12152</v>
      </c>
      <c r="B16" s="4">
        <v>0.4053</v>
      </c>
      <c r="C16" s="4">
        <v>0.39634</v>
      </c>
      <c r="D16" s="4">
        <f t="shared" si="1"/>
        <v>1.872468696</v>
      </c>
      <c r="E16" s="4">
        <f t="shared" si="0"/>
        <v>2.0220722449265556</v>
      </c>
      <c r="F16" s="4">
        <f t="shared" si="2"/>
        <v>0.022381221851420278</v>
      </c>
    </row>
    <row r="17" spans="1:6" ht="12.75">
      <c r="A17" s="3">
        <v>2.53579</v>
      </c>
      <c r="B17" s="4">
        <v>0.59943</v>
      </c>
      <c r="C17" s="4">
        <v>0.55212</v>
      </c>
      <c r="D17" s="4">
        <f t="shared" si="1"/>
        <v>2.6084357280000003</v>
      </c>
      <c r="E17" s="4">
        <f t="shared" si="0"/>
        <v>2.6779559783799693</v>
      </c>
      <c r="F17" s="4">
        <f t="shared" si="2"/>
        <v>0.0048330652128935805</v>
      </c>
    </row>
    <row r="18" spans="1:6" ht="12.75">
      <c r="A18" s="3">
        <v>2.92821</v>
      </c>
      <c r="B18" s="4">
        <v>0.79009</v>
      </c>
      <c r="C18" s="4">
        <v>0.69155</v>
      </c>
      <c r="D18" s="4">
        <f t="shared" si="1"/>
        <v>3.26715882</v>
      </c>
      <c r="E18" s="4">
        <f t="shared" si="0"/>
        <v>3.313828219789277</v>
      </c>
      <c r="F18" s="4">
        <f t="shared" si="2"/>
        <v>0.0021780328766913557</v>
      </c>
    </row>
    <row r="19" spans="1:6" ht="12.75">
      <c r="A19" s="3">
        <v>3.29962</v>
      </c>
      <c r="B19" s="4">
        <v>0.96584</v>
      </c>
      <c r="C19" s="4">
        <v>0.82673</v>
      </c>
      <c r="D19" s="4">
        <f t="shared" si="1"/>
        <v>3.905803212</v>
      </c>
      <c r="E19" s="4">
        <f t="shared" si="0"/>
        <v>3.9231003523718404</v>
      </c>
      <c r="F19" s="4">
        <f t="shared" si="2"/>
        <v>0.0002991910650431542</v>
      </c>
    </row>
    <row r="20" spans="1:6" ht="12.75">
      <c r="A20" s="3">
        <v>3.6504</v>
      </c>
      <c r="B20" s="4">
        <v>1.12229</v>
      </c>
      <c r="C20" s="4">
        <v>0.99894</v>
      </c>
      <c r="D20" s="4">
        <f t="shared" si="1"/>
        <v>4.719392136000001</v>
      </c>
      <c r="E20" s="4">
        <f t="shared" si="0"/>
        <v>4.502434034724144</v>
      </c>
      <c r="F20" s="4">
        <f t="shared" si="2"/>
        <v>0.047070817709225034</v>
      </c>
    </row>
    <row r="21" spans="1:6" ht="12.75">
      <c r="A21" s="3">
        <v>3.98399</v>
      </c>
      <c r="B21" s="4">
        <v>1.26157</v>
      </c>
      <c r="C21" s="4">
        <v>1.08278</v>
      </c>
      <c r="D21" s="4">
        <f t="shared" si="1"/>
        <v>5.115485832000001</v>
      </c>
      <c r="E21" s="4">
        <f t="shared" si="0"/>
        <v>5.055502608191344</v>
      </c>
      <c r="F21" s="4">
        <f t="shared" si="2"/>
        <v>0.0035979871384794167</v>
      </c>
    </row>
    <row r="22" spans="1:6" ht="12.75">
      <c r="A22" s="3">
        <v>4.30603</v>
      </c>
      <c r="B22" s="4">
        <v>1.39091</v>
      </c>
      <c r="C22" s="4">
        <v>1.20417</v>
      </c>
      <c r="D22" s="4">
        <f t="shared" si="1"/>
        <v>5.688980748</v>
      </c>
      <c r="E22" s="4">
        <f t="shared" si="0"/>
        <v>5.590638367017866</v>
      </c>
      <c r="F22" s="4">
        <f t="shared" si="2"/>
        <v>0.009671223897235102</v>
      </c>
    </row>
    <row r="23" spans="1:6" ht="12.75">
      <c r="A23" s="3">
        <v>4.61901</v>
      </c>
      <c r="B23" s="4">
        <v>1.51112</v>
      </c>
      <c r="C23" s="4">
        <v>1.32202</v>
      </c>
      <c r="D23" s="4">
        <f t="shared" si="1"/>
        <v>6.245751288</v>
      </c>
      <c r="E23" s="4">
        <f t="shared" si="0"/>
        <v>6.111440769412601</v>
      </c>
      <c r="F23" s="4">
        <f t="shared" si="2"/>
        <v>0.01803931540321604</v>
      </c>
    </row>
    <row r="24" spans="1:6" ht="12.75">
      <c r="A24" s="3">
        <v>4.92595</v>
      </c>
      <c r="B24" s="4">
        <v>1.62718</v>
      </c>
      <c r="C24" s="4">
        <v>1.43091</v>
      </c>
      <c r="D24" s="4">
        <f t="shared" si="1"/>
        <v>6.760191204</v>
      </c>
      <c r="E24" s="4">
        <f t="shared" si="0"/>
        <v>6.622633779388508</v>
      </c>
      <c r="F24" s="4">
        <f t="shared" si="2"/>
        <v>0.018922045065746275</v>
      </c>
    </row>
    <row r="25" spans="1:6" ht="12.75">
      <c r="A25" s="3">
        <v>5.22885</v>
      </c>
      <c r="B25" s="4">
        <v>1.74196</v>
      </c>
      <c r="C25" s="4">
        <v>1.53065</v>
      </c>
      <c r="D25" s="4">
        <f t="shared" si="1"/>
        <v>7.23140286</v>
      </c>
      <c r="E25" s="4">
        <f t="shared" si="0"/>
        <v>7.1273744978179465</v>
      </c>
      <c r="F25" s="4">
        <f t="shared" si="2"/>
        <v>0.010821900138280539</v>
      </c>
    </row>
    <row r="26" spans="1:6" ht="12.75">
      <c r="A26" s="3">
        <v>5.52861</v>
      </c>
      <c r="B26" s="4">
        <v>1.8568</v>
      </c>
      <c r="C26" s="4">
        <v>1.62699</v>
      </c>
      <c r="D26" s="4">
        <f t="shared" si="1"/>
        <v>7.6865515559999995</v>
      </c>
      <c r="E26" s="4">
        <f t="shared" si="0"/>
        <v>7.627058043596216</v>
      </c>
      <c r="F26" s="4">
        <f t="shared" si="2"/>
        <v>0.0035394780181391057</v>
      </c>
    </row>
    <row r="27" spans="1:6" ht="12.75">
      <c r="A27" s="3">
        <v>5.82564</v>
      </c>
      <c r="B27" s="4">
        <v>1.97218</v>
      </c>
      <c r="C27" s="4">
        <v>1.72103</v>
      </c>
      <c r="D27" s="4">
        <f t="shared" si="1"/>
        <v>8.130834132</v>
      </c>
      <c r="E27" s="4">
        <f t="shared" si="0"/>
        <v>8.122302898339475</v>
      </c>
      <c r="F27" s="4">
        <f t="shared" si="2"/>
        <v>7.278194777047849E-05</v>
      </c>
    </row>
    <row r="28" spans="1:6" ht="12.75">
      <c r="A28" s="3">
        <v>6.11993</v>
      </c>
      <c r="B28" s="4">
        <v>2.08716</v>
      </c>
      <c r="C28" s="4">
        <v>1.81431</v>
      </c>
      <c r="D28" s="4">
        <f t="shared" si="1"/>
        <v>8.571526164000002</v>
      </c>
      <c r="E28" s="4">
        <f t="shared" si="0"/>
        <v>8.613051305053851</v>
      </c>
      <c r="F28" s="4">
        <f t="shared" si="2"/>
        <v>0.0017243373395420991</v>
      </c>
    </row>
    <row r="29" spans="1:6" ht="12.75">
      <c r="A29" s="3">
        <v>6.41179</v>
      </c>
      <c r="B29" s="4">
        <v>2.20191</v>
      </c>
      <c r="C29" s="4">
        <v>1.90828</v>
      </c>
      <c r="D29" s="4">
        <f t="shared" si="1"/>
        <v>9.015478032</v>
      </c>
      <c r="E29" s="4">
        <f t="shared" si="0"/>
        <v>9.099794040630165</v>
      </c>
      <c r="F29" s="4">
        <f t="shared" si="2"/>
        <v>0.0071091893113219605</v>
      </c>
    </row>
    <row r="30" spans="1:6" ht="12.75">
      <c r="A30" s="3">
        <v>6.70203</v>
      </c>
      <c r="B30" s="4">
        <v>2.31807</v>
      </c>
      <c r="C30" s="4">
        <v>2.00355</v>
      </c>
      <c r="D30" s="4">
        <f t="shared" si="1"/>
        <v>9.46557162</v>
      </c>
      <c r="E30" s="4">
        <f t="shared" si="0"/>
        <v>9.583865343133983</v>
      </c>
      <c r="F30" s="4">
        <f t="shared" si="2"/>
        <v>0.013993404932899295</v>
      </c>
    </row>
    <row r="31" spans="1:6" ht="12.75">
      <c r="A31" s="3">
        <v>6.99107</v>
      </c>
      <c r="B31" s="4">
        <v>2.43626</v>
      </c>
      <c r="C31" s="4">
        <v>2.09975</v>
      </c>
      <c r="D31" s="4">
        <f t="shared" si="1"/>
        <v>9.920058899999999</v>
      </c>
      <c r="E31" s="4">
        <f t="shared" si="0"/>
        <v>10.065955084032103</v>
      </c>
      <c r="F31" s="4">
        <f t="shared" si="2"/>
        <v>0.0212856965151295</v>
      </c>
    </row>
    <row r="32" ht="12.75">
      <c r="F32" s="4">
        <f>SUM(F11:F31)</f>
        <v>0.26925762969704065</v>
      </c>
    </row>
    <row r="33" ht="12.75">
      <c r="A33" t="s">
        <v>14</v>
      </c>
    </row>
    <row r="34" spans="1:2" ht="12.75">
      <c r="A34" t="s">
        <v>0</v>
      </c>
      <c r="B34" s="4">
        <v>-1.595463040341933</v>
      </c>
    </row>
    <row r="35" spans="1:2" ht="12.75">
      <c r="A35" t="s">
        <v>15</v>
      </c>
      <c r="B35" s="4">
        <v>1.6680339436004437</v>
      </c>
    </row>
    <row r="36" spans="1:2" ht="12.75">
      <c r="A36" t="s">
        <v>16</v>
      </c>
      <c r="B36" s="4">
        <v>1.6217157860218159</v>
      </c>
    </row>
    <row r="37" spans="1:2" ht="12.75">
      <c r="A37" t="s">
        <v>17</v>
      </c>
      <c r="B37" s="4">
        <v>-1.4257392215732145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2698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Wilson</cp:lastModifiedBy>
  <cp:lastPrinted>2004-05-05T03:22:58Z</cp:lastPrinted>
  <dcterms:created xsi:type="dcterms:W3CDTF">2003-09-17T01:00:57Z</dcterms:created>
  <dcterms:modified xsi:type="dcterms:W3CDTF">2004-05-05T03:26:30Z</dcterms:modified>
  <cp:category/>
  <cp:version/>
  <cp:contentType/>
  <cp:contentStatus/>
</cp:coreProperties>
</file>