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Jc &amp; magn" sheetId="1" r:id="rId1"/>
    <sheet name="mag sum'ry" sheetId="2" r:id="rId2"/>
    <sheet name="4mm" sheetId="3" r:id="rId3"/>
    <sheet name="6mm" sheetId="4" r:id="rId4"/>
    <sheet name="8mm" sheetId="5" r:id="rId5"/>
    <sheet name="etched" sheetId="6" r:id="rId6"/>
    <sheet name="Vienna" sheetId="7" r:id="rId7"/>
  </sheets>
  <externalReferences>
    <externalReference r:id="rId10"/>
    <externalReference r:id="rId11"/>
    <externalReference r:id="rId12"/>
  </externalReferences>
  <definedNames>
    <definedName name="solver_adj" localSheetId="0" hidden="1">'Jc &amp; magn'!$B$63:$B$67</definedName>
    <definedName name="solver_adj" localSheetId="1" hidden="1">'mag sum''ry'!$B$112:$B$115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'Jc &amp; magn'!$G$78</definedName>
    <definedName name="solver_opt" localSheetId="1" hidden="1">'mag sum''ry'!$D$129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<sst xmlns="http://schemas.openxmlformats.org/spreadsheetml/2006/main" count="334" uniqueCount="135">
  <si>
    <t>Reduced Magnetization Data from VACMAG1.xls</t>
  </si>
  <si>
    <t>email from Juris 26 Mar 03</t>
  </si>
  <si>
    <t>sample</t>
  </si>
  <si>
    <t>2A212T4</t>
  </si>
  <si>
    <t>twist pitch</t>
  </si>
  <si>
    <t>mm</t>
  </si>
  <si>
    <t>coarse row advance</t>
  </si>
  <si>
    <t>Temperature</t>
  </si>
  <si>
    <t>K</t>
  </si>
  <si>
    <t>dwire</t>
  </si>
  <si>
    <t>med row advance</t>
  </si>
  <si>
    <t>ramprate</t>
  </si>
  <si>
    <t>mT/s</t>
  </si>
  <si>
    <t>Vsample</t>
  </si>
  <si>
    <t>m3</t>
  </si>
  <si>
    <t>fine row advance</t>
  </si>
  <si>
    <t>Field sweep</t>
  </si>
  <si>
    <t>T</t>
  </si>
  <si>
    <t>row</t>
  </si>
  <si>
    <t>B</t>
  </si>
  <si>
    <t>M</t>
  </si>
  <si>
    <t>etched</t>
  </si>
  <si>
    <t>4mm twist</t>
  </si>
  <si>
    <t>M + -</t>
  </si>
  <si>
    <t>M + +</t>
  </si>
  <si>
    <t>M - +</t>
  </si>
  <si>
    <t>M - -</t>
  </si>
  <si>
    <t>M dec</t>
  </si>
  <si>
    <t>Minc</t>
  </si>
  <si>
    <t>Mmean</t>
  </si>
  <si>
    <t>6mm twist</t>
  </si>
  <si>
    <t>8mm twist</t>
  </si>
  <si>
    <t>matrix ratio =</t>
  </si>
  <si>
    <t>l =</t>
  </si>
  <si>
    <t>samplename:</t>
  </si>
  <si>
    <t>Filamentdiameter [mm]:</t>
  </si>
  <si>
    <t>Cu/Sc ratio:</t>
  </si>
  <si>
    <t>wire diameter [mm]:</t>
  </si>
  <si>
    <t>wire lenght [cm]:</t>
  </si>
  <si>
    <t xml:space="preserve"> mass [g]:</t>
  </si>
  <si>
    <t>sample volume [mm³]:</t>
  </si>
  <si>
    <t>coil length [mm]:</t>
  </si>
  <si>
    <t>sampleholder diameter [mm]:</t>
  </si>
  <si>
    <t>sampleposition [mm]:</t>
  </si>
  <si>
    <t>AC-field [T]:</t>
  </si>
  <si>
    <t>DC-field [T]:</t>
  </si>
  <si>
    <t>Ramprate [mT/s]</t>
  </si>
  <si>
    <t>Reduced Vienna data</t>
  </si>
  <si>
    <t>from Messdaten MNW Vienna.xls</t>
  </si>
  <si>
    <t>M T</t>
  </si>
  <si>
    <t>- M mT</t>
  </si>
  <si>
    <t>mm pitch</t>
  </si>
  <si>
    <t>mm twist at 20 mT/s</t>
  </si>
  <si>
    <t>Jc A/mm^2</t>
  </si>
  <si>
    <t>measured</t>
  </si>
  <si>
    <t>fitting parameters</t>
  </si>
  <si>
    <t>Jo</t>
  </si>
  <si>
    <t>Bo</t>
  </si>
  <si>
    <t>Ao</t>
  </si>
  <si>
    <t>A1</t>
  </si>
  <si>
    <t>fitted</t>
  </si>
  <si>
    <t>delta^2</t>
  </si>
  <si>
    <t>rate dep</t>
  </si>
  <si>
    <t xml:space="preserve">subtract rate dependent magnetization from MNW Vienna2a212.xls </t>
  </si>
  <si>
    <t>M meas</t>
  </si>
  <si>
    <t>M calc</t>
  </si>
  <si>
    <t>filament dia d =</t>
  </si>
  <si>
    <t>mo</t>
  </si>
  <si>
    <t>Mmeas/Mcal</t>
  </si>
  <si>
    <t>correct for mean self field as per self field corr.mcd</t>
  </si>
  <si>
    <t>b/c =</t>
  </si>
  <si>
    <t>a/c =</t>
  </si>
  <si>
    <t>b =</t>
  </si>
  <si>
    <t>Ic A</t>
  </si>
  <si>
    <t>Bm</t>
  </si>
  <si>
    <t>a =</t>
  </si>
  <si>
    <t xml:space="preserve">outer dia of wire 2*c = </t>
  </si>
  <si>
    <t>B tot</t>
  </si>
  <si>
    <t xml:space="preserve">data for sample   </t>
  </si>
  <si>
    <t>mean</t>
  </si>
  <si>
    <t>Nf =</t>
  </si>
  <si>
    <t>n</t>
  </si>
  <si>
    <t>barrier fraction</t>
  </si>
  <si>
    <t>jcversusB.pdf</t>
  </si>
  <si>
    <t>1) Dimensional data</t>
  </si>
  <si>
    <t>2) Fitting to Vac Jc data</t>
  </si>
  <si>
    <t>total</t>
  </si>
  <si>
    <t>3) Fitting to BNL Jc data</t>
  </si>
  <si>
    <t>supplied by Arup as</t>
  </si>
  <si>
    <t>Run 2173.xls</t>
  </si>
  <si>
    <t>Vac Jc fit</t>
  </si>
  <si>
    <t>BNL Jc fit</t>
  </si>
  <si>
    <t>Ic criterion =</t>
  </si>
  <si>
    <t>microVolt/cm</t>
  </si>
  <si>
    <t>mm^2</t>
  </si>
  <si>
    <t>mm   area wire =</t>
  </si>
  <si>
    <t xml:space="preserve">self </t>
  </si>
  <si>
    <t>field</t>
  </si>
  <si>
    <t>fit</t>
  </si>
  <si>
    <r>
      <t>r</t>
    </r>
    <r>
      <rPr>
        <sz val="10"/>
        <rFont val="Arial"/>
        <family val="0"/>
      </rPr>
      <t xml:space="preserve"> @ Jc meas</t>
    </r>
  </si>
  <si>
    <r>
      <t xml:space="preserve">l </t>
    </r>
    <r>
      <rPr>
        <sz val="10"/>
        <rFont val="Arial"/>
        <family val="2"/>
      </rPr>
      <t>NbTi</t>
    </r>
    <r>
      <rPr>
        <sz val="10"/>
        <rFont val="Symbol"/>
        <family val="1"/>
      </rPr>
      <t xml:space="preserve"> =</t>
    </r>
  </si>
  <si>
    <t>App 15-1: Wire 2A212</t>
  </si>
  <si>
    <t>App 15-1: Wire 2A212 Measured Jc, Measured and Calculated Magnetization</t>
  </si>
  <si>
    <t>(MVi-MTw)/MTw</t>
  </si>
  <si>
    <t>M hyst</t>
  </si>
  <si>
    <t>M NbTi</t>
  </si>
  <si>
    <t>M NbTi scaled</t>
  </si>
  <si>
    <r>
      <t>Mprox = MNbTi</t>
    </r>
    <r>
      <rPr>
        <sz val="10"/>
        <rFont val="Symbol"/>
        <family val="1"/>
      </rPr>
      <t xml:space="preserve"> </t>
    </r>
    <r>
      <rPr>
        <sz val="10"/>
        <rFont val="Arial"/>
        <family val="0"/>
      </rPr>
      <t>- Metch scaled</t>
    </r>
  </si>
  <si>
    <t xml:space="preserve"> Vienna: MNbTi</t>
  </si>
  <si>
    <t>Twente: M NbTi</t>
  </si>
  <si>
    <t>twist              B</t>
  </si>
  <si>
    <t>App 15-1: Wire 2A212 Summarized magnetization results</t>
  </si>
  <si>
    <t>4 Other wires for comparison</t>
  </si>
  <si>
    <t xml:space="preserve"> fitted Jc A/mm^2</t>
  </si>
  <si>
    <t>3N7</t>
  </si>
  <si>
    <t>a)  3N7</t>
  </si>
  <si>
    <t>b) cable 001</t>
  </si>
  <si>
    <t>5) Magnetization</t>
  </si>
  <si>
    <t>6) Compare all 3 Wires</t>
  </si>
  <si>
    <t>2A212</t>
  </si>
  <si>
    <t>cable 001</t>
  </si>
  <si>
    <t>Samples 2124</t>
  </si>
  <si>
    <t>1) Twente Measurements</t>
  </si>
  <si>
    <t>2) Compare with Vienna Measurements</t>
  </si>
  <si>
    <t>3) Variation of proximity magnetization with twist pitch</t>
  </si>
  <si>
    <r>
      <t>moD</t>
    </r>
    <r>
      <rPr>
        <sz val="10"/>
        <rFont val="Arial"/>
        <family val="0"/>
      </rPr>
      <t>M prox</t>
    </r>
  </si>
  <si>
    <t>4) Fit proximity magnetization at 4mm twist</t>
  </si>
  <si>
    <t>Mp1</t>
  </si>
  <si>
    <t>Mp2</t>
  </si>
  <si>
    <t>k2</t>
  </si>
  <si>
    <t>k1</t>
  </si>
  <si>
    <t>M mT</t>
  </si>
  <si>
    <t>meas</t>
  </si>
  <si>
    <t>a) supplied by Juris as Vac</t>
  </si>
  <si>
    <t>b) supplied by Manfred T at GSI Meeting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</si>
</sst>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%"/>
    <numFmt numFmtId="168" formatCode="0.0E+00"/>
    <numFmt numFmtId="169" formatCode="0.0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000000"/>
    <numFmt numFmtId="187" formatCode="0.000000"/>
    <numFmt numFmtId="188" formatCode="0.000E+00"/>
    <numFmt numFmtId="189" formatCode="0.E+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  <font>
      <sz val="11.25"/>
      <name val="Arial"/>
      <family val="0"/>
    </font>
    <font>
      <sz val="10"/>
      <name val="Symbol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10.5"/>
      <name val="Arial"/>
      <family val="2"/>
    </font>
    <font>
      <sz val="10.5"/>
      <name val="Symbol"/>
      <family val="1"/>
    </font>
    <font>
      <sz val="12"/>
      <name val="Symbol"/>
      <family val="1"/>
    </font>
    <font>
      <i/>
      <sz val="10"/>
      <name val="Arial"/>
      <family val="2"/>
    </font>
    <font>
      <vertAlign val="subscript"/>
      <sz val="10.5"/>
      <name val="Arial"/>
      <family val="2"/>
    </font>
    <font>
      <vertAlign val="superscript"/>
      <sz val="11"/>
      <name val="Arial"/>
      <family val="2"/>
    </font>
    <font>
      <sz val="10.75"/>
      <name val="Arial"/>
      <family val="2"/>
    </font>
    <font>
      <vertAlign val="superscript"/>
      <sz val="10.75"/>
      <name val="Arial"/>
      <family val="2"/>
    </font>
    <font>
      <sz val="11.75"/>
      <name val="Arial"/>
      <family val="2"/>
    </font>
    <font>
      <sz val="9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center"/>
    </xf>
    <xf numFmtId="164" fontId="6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64" fontId="0" fillId="0" borderId="0" xfId="0" applyNumberFormat="1" applyAlignment="1" quotePrefix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95275"/>
          <c:h val="0.99325"/>
        </c:manualLayout>
      </c:layout>
      <c:scatterChart>
        <c:scatterStyle val="smoothMarker"/>
        <c:varyColors val="0"/>
        <c:ser>
          <c:idx val="0"/>
          <c:order val="0"/>
          <c:tx>
            <c:v>Vac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'Jc &amp; magn'!$B$27:$B$34</c:f>
              <c:numCache/>
            </c:numRef>
          </c:xVal>
          <c:yVal>
            <c:numRef>
              <c:f>'Jc &amp; magn'!$C$27:$C$34</c:f>
              <c:numCache/>
            </c:numRef>
          </c:yVal>
          <c:smooth val="1"/>
        </c:ser>
        <c:ser>
          <c:idx val="1"/>
          <c:order val="1"/>
          <c:tx>
            <c:v>fit to Vac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'Jc &amp; magn'!$B$27:$B$34</c:f>
              <c:numCache/>
            </c:numRef>
          </c:xVal>
          <c:yVal>
            <c:numRef>
              <c:f>'Jc &amp; magn'!$F$27:$F$34</c:f>
              <c:numCache/>
            </c:numRef>
          </c:yVal>
          <c:smooth val="1"/>
        </c:ser>
        <c:ser>
          <c:idx val="2"/>
          <c:order val="2"/>
          <c:tx>
            <c:v>BNL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'Jc &amp; magn'!$B$71:$B$77</c:f>
              <c:numCache/>
            </c:numRef>
          </c:xVal>
          <c:yVal>
            <c:numRef>
              <c:f>'Jc &amp; magn'!$C$71:$C$77</c:f>
              <c:numCache/>
            </c:numRef>
          </c:yVal>
          <c:smooth val="1"/>
        </c:ser>
        <c:ser>
          <c:idx val="3"/>
          <c:order val="3"/>
          <c:tx>
            <c:v>fit to BNL data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'Jc &amp; magn'!$B$71:$B$77</c:f>
              <c:numCache/>
            </c:numRef>
          </c:xVal>
          <c:yVal>
            <c:numRef>
              <c:f>'Jc &amp; magn'!$F$71:$F$77</c:f>
              <c:numCache/>
            </c:numRef>
          </c:yVal>
          <c:smooth val="1"/>
        </c:ser>
        <c:axId val="42081518"/>
        <c:axId val="43189343"/>
      </c:scatterChart>
      <c:valAx>
        <c:axId val="4208151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189343"/>
        <c:crosses val="autoZero"/>
        <c:crossBetween val="midCat"/>
        <c:dispUnits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Jc   (A/mm</a:t>
                </a:r>
                <a:r>
                  <a:rPr lang="en-US" cap="none" sz="11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)  .</a:t>
                </a:r>
              </a:p>
            </c:rich>
          </c:tx>
          <c:layout>
            <c:manualLayout>
              <c:xMode val="factor"/>
              <c:yMode val="factor"/>
              <c:x val="0.0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10025"/>
          <c:w val="0.3105"/>
          <c:h val="0.11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etched!$B$10:$B$314</c:f>
              <c:numCache/>
            </c:numRef>
          </c:xVal>
          <c:yVal>
            <c:numRef>
              <c:f>etched!$C$10:$C$314</c:f>
              <c:numCache/>
            </c:numRef>
          </c:yVal>
          <c:smooth val="1"/>
        </c:ser>
        <c:axId val="14281512"/>
        <c:axId val="61424745"/>
      </c:scatterChart>
      <c:valAx>
        <c:axId val="14281512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61424745"/>
        <c:crossesAt val="-0.04"/>
        <c:crossBetween val="midCat"/>
        <c:dispUnits/>
      </c:val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65"/>
          <c:w val="0.969"/>
          <c:h val="0.9575"/>
        </c:manualLayout>
      </c:layout>
      <c:scatterChart>
        <c:scatterStyle val="smoothMarker"/>
        <c:varyColors val="0"/>
        <c:ser>
          <c:idx val="1"/>
          <c:order val="0"/>
          <c:tx>
            <c:v>Twente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4mm!$B$10:$B$327</c:f>
              <c:numCache>
                <c:ptCount val="318"/>
                <c:pt idx="0">
                  <c:v>0.998945940575</c:v>
                </c:pt>
                <c:pt idx="1">
                  <c:v>0.998948770675</c:v>
                </c:pt>
                <c:pt idx="2">
                  <c:v>0.9965959546000001</c:v>
                </c:pt>
                <c:pt idx="3">
                  <c:v>0.9927009517249998</c:v>
                </c:pt>
                <c:pt idx="4">
                  <c:v>0.9889649476</c:v>
                </c:pt>
                <c:pt idx="5">
                  <c:v>0.98530439985</c:v>
                </c:pt>
                <c:pt idx="6">
                  <c:v>0.98167627385</c:v>
                </c:pt>
                <c:pt idx="7">
                  <c:v>0.9780612254</c:v>
                </c:pt>
                <c:pt idx="8">
                  <c:v>0.974450818625</c:v>
                </c:pt>
                <c:pt idx="9">
                  <c:v>0.9617859811749999</c:v>
                </c:pt>
                <c:pt idx="10">
                  <c:v>0.9492051214999999</c:v>
                </c:pt>
                <c:pt idx="11">
                  <c:v>0.9365526618499999</c:v>
                </c:pt>
                <c:pt idx="12">
                  <c:v>0.905990963975</c:v>
                </c:pt>
                <c:pt idx="13">
                  <c:v>0.8999781444</c:v>
                </c:pt>
                <c:pt idx="14">
                  <c:v>0.8753150280249999</c:v>
                </c:pt>
                <c:pt idx="15">
                  <c:v>0.8446956785249999</c:v>
                </c:pt>
                <c:pt idx="16">
                  <c:v>0.8140449491249999</c:v>
                </c:pt>
                <c:pt idx="17">
                  <c:v>0.8002960201</c:v>
                </c:pt>
                <c:pt idx="18">
                  <c:v>0.7834846352</c:v>
                </c:pt>
                <c:pt idx="19">
                  <c:v>0.752866584125</c:v>
                </c:pt>
                <c:pt idx="20">
                  <c:v>0.7222733975</c:v>
                </c:pt>
                <c:pt idx="21">
                  <c:v>0.700014528825</c:v>
                </c:pt>
                <c:pt idx="22">
                  <c:v>0.691637246225</c:v>
                </c:pt>
                <c:pt idx="23">
                  <c:v>0.6610139548</c:v>
                </c:pt>
                <c:pt idx="24">
                  <c:v>0.63037835555</c:v>
                </c:pt>
                <c:pt idx="25">
                  <c:v>0.600329325625</c:v>
                </c:pt>
                <c:pt idx="26">
                  <c:v>0.5997073178500001</c:v>
                </c:pt>
                <c:pt idx="27">
                  <c:v>0.569064899925</c:v>
                </c:pt>
                <c:pt idx="28">
                  <c:v>0.538439921325</c:v>
                </c:pt>
                <c:pt idx="29">
                  <c:v>0.507851391925</c:v>
                </c:pt>
                <c:pt idx="30">
                  <c:v>0.50005068</c:v>
                </c:pt>
                <c:pt idx="31">
                  <c:v>0.4772034693</c:v>
                </c:pt>
                <c:pt idx="32">
                  <c:v>0.446555919875</c:v>
                </c:pt>
                <c:pt idx="33">
                  <c:v>0.4159324885</c:v>
                </c:pt>
                <c:pt idx="34">
                  <c:v>0.4003053916</c:v>
                </c:pt>
                <c:pt idx="35">
                  <c:v>0.3853397295</c:v>
                </c:pt>
                <c:pt idx="36">
                  <c:v>0.35468850249999995</c:v>
                </c:pt>
                <c:pt idx="37">
                  <c:v>0.324052055775</c:v>
                </c:pt>
                <c:pt idx="38">
                  <c:v>0.2999784399</c:v>
                </c:pt>
                <c:pt idx="39">
                  <c:v>0.293425133425</c:v>
                </c:pt>
                <c:pt idx="40">
                  <c:v>0.26280991244999996</c:v>
                </c:pt>
                <c:pt idx="41">
                  <c:v>0.25015861127500005</c:v>
                </c:pt>
                <c:pt idx="42">
                  <c:v>0.237552241825</c:v>
                </c:pt>
                <c:pt idx="43">
                  <c:v>0.22498259369999998</c:v>
                </c:pt>
                <c:pt idx="44">
                  <c:v>0.2123524483</c:v>
                </c:pt>
                <c:pt idx="45">
                  <c:v>0.2003178679</c:v>
                </c:pt>
                <c:pt idx="46">
                  <c:v>0.19972629147499998</c:v>
                </c:pt>
                <c:pt idx="47">
                  <c:v>0.1871427883</c:v>
                </c:pt>
                <c:pt idx="48">
                  <c:v>0.17452201177499999</c:v>
                </c:pt>
                <c:pt idx="49">
                  <c:v>0.161912314625</c:v>
                </c:pt>
                <c:pt idx="50">
                  <c:v>0.14931043912500003</c:v>
                </c:pt>
                <c:pt idx="51">
                  <c:v>0.1366770671</c:v>
                </c:pt>
                <c:pt idx="52">
                  <c:v>0.124018115325</c:v>
                </c:pt>
                <c:pt idx="53">
                  <c:v>0.11144692775</c:v>
                </c:pt>
                <c:pt idx="54">
                  <c:v>0.1000143345</c:v>
                </c:pt>
                <c:pt idx="55">
                  <c:v>0.09882452624999999</c:v>
                </c:pt>
                <c:pt idx="56">
                  <c:v>0.095227181475</c:v>
                </c:pt>
                <c:pt idx="57">
                  <c:v>0.09161769992499999</c:v>
                </c:pt>
                <c:pt idx="58">
                  <c:v>0.0880203707</c:v>
                </c:pt>
                <c:pt idx="59">
                  <c:v>0.084410896925</c:v>
                </c:pt>
                <c:pt idx="60">
                  <c:v>0.080775027025</c:v>
                </c:pt>
                <c:pt idx="61">
                  <c:v>0.077215725325</c:v>
                </c:pt>
                <c:pt idx="62">
                  <c:v>0.073601158925</c:v>
                </c:pt>
                <c:pt idx="63">
                  <c:v>0.07001555439999999</c:v>
                </c:pt>
                <c:pt idx="64">
                  <c:v>0.0664215762</c:v>
                </c:pt>
                <c:pt idx="65">
                  <c:v>0.06283402015</c:v>
                </c:pt>
                <c:pt idx="66">
                  <c:v>0.059239256675000004</c:v>
                </c:pt>
                <c:pt idx="67">
                  <c:v>0.05562417712499999</c:v>
                </c:pt>
                <c:pt idx="68">
                  <c:v>0.051994604975</c:v>
                </c:pt>
                <c:pt idx="69">
                  <c:v>0.048395557475</c:v>
                </c:pt>
                <c:pt idx="70">
                  <c:v>0.044812899675000004</c:v>
                </c:pt>
                <c:pt idx="71">
                  <c:v>0.041194671249999995</c:v>
                </c:pt>
                <c:pt idx="72">
                  <c:v>0.037598368325</c:v>
                </c:pt>
                <c:pt idx="73">
                  <c:v>0.0340001683</c:v>
                </c:pt>
                <c:pt idx="74">
                  <c:v>0.03037065835</c:v>
                </c:pt>
                <c:pt idx="75">
                  <c:v>0.02679182585</c:v>
                </c:pt>
                <c:pt idx="76">
                  <c:v>0.023197940950000003</c:v>
                </c:pt>
                <c:pt idx="77">
                  <c:v>0.019570382525</c:v>
                </c:pt>
                <c:pt idx="78">
                  <c:v>0.015997389049999998</c:v>
                </c:pt>
                <c:pt idx="79">
                  <c:v>0.012380272449999997</c:v>
                </c:pt>
                <c:pt idx="80">
                  <c:v>0.008785376800000001</c:v>
                </c:pt>
                <c:pt idx="81">
                  <c:v>0.005203721975000001</c:v>
                </c:pt>
                <c:pt idx="82">
                  <c:v>0.000427974875</c:v>
                </c:pt>
                <c:pt idx="83">
                  <c:v>-0.0018165587750000002</c:v>
                </c:pt>
                <c:pt idx="84">
                  <c:v>-0.0019696874</c:v>
                </c:pt>
                <c:pt idx="85">
                  <c:v>-0.006606642975</c:v>
                </c:pt>
                <c:pt idx="86">
                  <c:v>-0.01055818565</c:v>
                </c:pt>
                <c:pt idx="87">
                  <c:v>-0.0143562265</c:v>
                </c:pt>
                <c:pt idx="88">
                  <c:v>-0.018090644525</c:v>
                </c:pt>
                <c:pt idx="89">
                  <c:v>-0.021730153125</c:v>
                </c:pt>
                <c:pt idx="90">
                  <c:v>-0.025364926749999996</c:v>
                </c:pt>
                <c:pt idx="91">
                  <c:v>-0.0289778915</c:v>
                </c:pt>
                <c:pt idx="92">
                  <c:v>-0.0325638148</c:v>
                </c:pt>
                <c:pt idx="93">
                  <c:v>-0.036192928225</c:v>
                </c:pt>
                <c:pt idx="94">
                  <c:v>-0.039794292675</c:v>
                </c:pt>
                <c:pt idx="95">
                  <c:v>-0.0433956338</c:v>
                </c:pt>
                <c:pt idx="96">
                  <c:v>-0.047027950525</c:v>
                </c:pt>
                <c:pt idx="97">
                  <c:v>-0.050617947925</c:v>
                </c:pt>
                <c:pt idx="98">
                  <c:v>-0.054201577599999995</c:v>
                </c:pt>
                <c:pt idx="99">
                  <c:v>-0.05781024277499999</c:v>
                </c:pt>
                <c:pt idx="100">
                  <c:v>-0.061403295749999996</c:v>
                </c:pt>
                <c:pt idx="101">
                  <c:v>-0.065034290725</c:v>
                </c:pt>
                <c:pt idx="102">
                  <c:v>-0.06863259182499999</c:v>
                </c:pt>
                <c:pt idx="103">
                  <c:v>-0.0722208243</c:v>
                </c:pt>
                <c:pt idx="104">
                  <c:v>-0.0758245368</c:v>
                </c:pt>
                <c:pt idx="105">
                  <c:v>-0.07941374115</c:v>
                </c:pt>
                <c:pt idx="106">
                  <c:v>-0.08298041354999999</c:v>
                </c:pt>
                <c:pt idx="107">
                  <c:v>-0.08659768565</c:v>
                </c:pt>
                <c:pt idx="108">
                  <c:v>-0.09019516259999999</c:v>
                </c:pt>
                <c:pt idx="109">
                  <c:v>-0.093816190025</c:v>
                </c:pt>
                <c:pt idx="110">
                  <c:v>-0.0974338431</c:v>
                </c:pt>
                <c:pt idx="111">
                  <c:v>-0.09983950585</c:v>
                </c:pt>
                <c:pt idx="112">
                  <c:v>-0.10103719795</c:v>
                </c:pt>
                <c:pt idx="113">
                  <c:v>-0.11363421407499999</c:v>
                </c:pt>
                <c:pt idx="114">
                  <c:v>-0.1262575719</c:v>
                </c:pt>
                <c:pt idx="115">
                  <c:v>-0.13887146755</c:v>
                </c:pt>
                <c:pt idx="116">
                  <c:v>-0.15150991665</c:v>
                </c:pt>
                <c:pt idx="117">
                  <c:v>-0.16411064144999998</c:v>
                </c:pt>
                <c:pt idx="118">
                  <c:v>-0.176730422775</c:v>
                </c:pt>
                <c:pt idx="119">
                  <c:v>-0.18934195482500002</c:v>
                </c:pt>
                <c:pt idx="120">
                  <c:v>-0.200148209625</c:v>
                </c:pt>
                <c:pt idx="121">
                  <c:v>-0.201932665425</c:v>
                </c:pt>
                <c:pt idx="122">
                  <c:v>-0.214583554525</c:v>
                </c:pt>
                <c:pt idx="123">
                  <c:v>-0.2271966338</c:v>
                </c:pt>
                <c:pt idx="124">
                  <c:v>-0.23976098715</c:v>
                </c:pt>
                <c:pt idx="125">
                  <c:v>-0.2523542324</c:v>
                </c:pt>
                <c:pt idx="126">
                  <c:v>-0.283022323375</c:v>
                </c:pt>
                <c:pt idx="127">
                  <c:v>-0.29982491475</c:v>
                </c:pt>
                <c:pt idx="128">
                  <c:v>-0.31361605425</c:v>
                </c:pt>
                <c:pt idx="129">
                  <c:v>-0.34428936225</c:v>
                </c:pt>
                <c:pt idx="130">
                  <c:v>-0.37490913160000006</c:v>
                </c:pt>
                <c:pt idx="131">
                  <c:v>-0.400091244775</c:v>
                </c:pt>
                <c:pt idx="132">
                  <c:v>-0.40553107795</c:v>
                </c:pt>
                <c:pt idx="133">
                  <c:v>-0.43615024085</c:v>
                </c:pt>
                <c:pt idx="134">
                  <c:v>-0.466779114725</c:v>
                </c:pt>
                <c:pt idx="135">
                  <c:v>-0.497378311425</c:v>
                </c:pt>
                <c:pt idx="136">
                  <c:v>-0.49978856920000003</c:v>
                </c:pt>
                <c:pt idx="137">
                  <c:v>-0.527968395825</c:v>
                </c:pt>
                <c:pt idx="138">
                  <c:v>-0.558635126175</c:v>
                </c:pt>
                <c:pt idx="139">
                  <c:v>-0.5892540014000001</c:v>
                </c:pt>
                <c:pt idx="140">
                  <c:v>-0.6000734892499999</c:v>
                </c:pt>
                <c:pt idx="141">
                  <c:v>-0.6198979820999999</c:v>
                </c:pt>
                <c:pt idx="142">
                  <c:v>-0.65054098315</c:v>
                </c:pt>
                <c:pt idx="143">
                  <c:v>-0.68116244745</c:v>
                </c:pt>
                <c:pt idx="144">
                  <c:v>-0.7003372613</c:v>
                </c:pt>
                <c:pt idx="145">
                  <c:v>-0.7117610998999999</c:v>
                </c:pt>
                <c:pt idx="146">
                  <c:v>-0.7423836993499999</c:v>
                </c:pt>
                <c:pt idx="147">
                  <c:v>-0.77298177645</c:v>
                </c:pt>
                <c:pt idx="148">
                  <c:v>-0.8000243149499999</c:v>
                </c:pt>
                <c:pt idx="149">
                  <c:v>-0.803638251575</c:v>
                </c:pt>
                <c:pt idx="150">
                  <c:v>-0.834207281275</c:v>
                </c:pt>
                <c:pt idx="151">
                  <c:v>-0.8648247259</c:v>
                </c:pt>
                <c:pt idx="152">
                  <c:v>-0.8954624710499999</c:v>
                </c:pt>
                <c:pt idx="153">
                  <c:v>-0.9002862754250001</c:v>
                </c:pt>
                <c:pt idx="154">
                  <c:v>-0.9261439272499999</c:v>
                </c:pt>
                <c:pt idx="155">
                  <c:v>-0.93867927985</c:v>
                </c:pt>
                <c:pt idx="156">
                  <c:v>-0.95131723135</c:v>
                </c:pt>
                <c:pt idx="157">
                  <c:v>-0.9639576863999999</c:v>
                </c:pt>
                <c:pt idx="158">
                  <c:v>-0.9765647867</c:v>
                </c:pt>
                <c:pt idx="159">
                  <c:v>-0.9891521773749999</c:v>
                </c:pt>
                <c:pt idx="160">
                  <c:v>-0.9999975948500001</c:v>
                </c:pt>
                <c:pt idx="161">
                  <c:v>-0.9954600970749998</c:v>
                </c:pt>
                <c:pt idx="162">
                  <c:v>-0.9916451689249999</c:v>
                </c:pt>
                <c:pt idx="163">
                  <c:v>-0.9879645538999999</c:v>
                </c:pt>
                <c:pt idx="164">
                  <c:v>-0.9843137249</c:v>
                </c:pt>
                <c:pt idx="165">
                  <c:v>-0.9806875582</c:v>
                </c:pt>
                <c:pt idx="166">
                  <c:v>-0.96805326095</c:v>
                </c:pt>
                <c:pt idx="167">
                  <c:v>-0.95544798</c:v>
                </c:pt>
                <c:pt idx="168">
                  <c:v>-0.9248382714999999</c:v>
                </c:pt>
                <c:pt idx="169">
                  <c:v>-0.900213750225</c:v>
                </c:pt>
                <c:pt idx="170">
                  <c:v>-0.8941852717999998</c:v>
                </c:pt>
                <c:pt idx="171">
                  <c:v>-0.863538950825</c:v>
                </c:pt>
                <c:pt idx="172">
                  <c:v>-0.8329184894999999</c:v>
                </c:pt>
                <c:pt idx="173">
                  <c:v>-0.8023284284250001</c:v>
                </c:pt>
                <c:pt idx="174">
                  <c:v>-0.7999162891</c:v>
                </c:pt>
                <c:pt idx="175">
                  <c:v>-0.77169436085</c:v>
                </c:pt>
                <c:pt idx="176">
                  <c:v>-0.741052347225</c:v>
                </c:pt>
                <c:pt idx="177">
                  <c:v>-0.710463024775</c:v>
                </c:pt>
                <c:pt idx="178">
                  <c:v>-0.7002511765</c:v>
                </c:pt>
                <c:pt idx="179">
                  <c:v>-0.679857623625</c:v>
                </c:pt>
                <c:pt idx="180">
                  <c:v>-0.6492526190000001</c:v>
                </c:pt>
                <c:pt idx="181">
                  <c:v>-0.61861943</c:v>
                </c:pt>
                <c:pt idx="182">
                  <c:v>-0.599986992375</c:v>
                </c:pt>
                <c:pt idx="183">
                  <c:v>-0.587993083</c:v>
                </c:pt>
                <c:pt idx="184">
                  <c:v>-0.5573634938250001</c:v>
                </c:pt>
                <c:pt idx="185">
                  <c:v>-0.526698256275</c:v>
                </c:pt>
                <c:pt idx="186">
                  <c:v>-0.5003196250249999</c:v>
                </c:pt>
                <c:pt idx="187">
                  <c:v>-0.4960875525749999</c:v>
                </c:pt>
                <c:pt idx="188">
                  <c:v>-0.465478885925</c:v>
                </c:pt>
                <c:pt idx="189">
                  <c:v>-0.434845603625</c:v>
                </c:pt>
                <c:pt idx="190">
                  <c:v>-0.4042219701</c:v>
                </c:pt>
                <c:pt idx="191">
                  <c:v>-0.400011162275</c:v>
                </c:pt>
                <c:pt idx="192">
                  <c:v>-0.373561451975</c:v>
                </c:pt>
                <c:pt idx="193">
                  <c:v>-0.342988534775</c:v>
                </c:pt>
                <c:pt idx="194">
                  <c:v>-0.31233641365</c:v>
                </c:pt>
                <c:pt idx="195">
                  <c:v>-0.300280141</c:v>
                </c:pt>
                <c:pt idx="196">
                  <c:v>-0.281733243925</c:v>
                </c:pt>
                <c:pt idx="197">
                  <c:v>-0.251061195475</c:v>
                </c:pt>
                <c:pt idx="198">
                  <c:v>-0.23844904919999999</c:v>
                </c:pt>
                <c:pt idx="199">
                  <c:v>-0.22588352960000002</c:v>
                </c:pt>
                <c:pt idx="200">
                  <c:v>-0.213272580675</c:v>
                </c:pt>
                <c:pt idx="201">
                  <c:v>-0.2006436715</c:v>
                </c:pt>
                <c:pt idx="202">
                  <c:v>-0.18804924444999999</c:v>
                </c:pt>
                <c:pt idx="203">
                  <c:v>-0.175424160575</c:v>
                </c:pt>
                <c:pt idx="204">
                  <c:v>-0.16281513985</c:v>
                </c:pt>
                <c:pt idx="205">
                  <c:v>-0.15022400939999997</c:v>
                </c:pt>
                <c:pt idx="206">
                  <c:v>-0.13757953467499998</c:v>
                </c:pt>
                <c:pt idx="207">
                  <c:v>-0.12491822707499999</c:v>
                </c:pt>
                <c:pt idx="208">
                  <c:v>-0.112347218325</c:v>
                </c:pt>
                <c:pt idx="209">
                  <c:v>-0.108754406375</c:v>
                </c:pt>
                <c:pt idx="210">
                  <c:v>-0.10514759942499999</c:v>
                </c:pt>
                <c:pt idx="211">
                  <c:v>-0.101530622775</c:v>
                </c:pt>
                <c:pt idx="212">
                  <c:v>-0.10034484197499999</c:v>
                </c:pt>
                <c:pt idx="213">
                  <c:v>-0.097941278475</c:v>
                </c:pt>
                <c:pt idx="214">
                  <c:v>-0.09431617695</c:v>
                </c:pt>
                <c:pt idx="215">
                  <c:v>-0.09072707367499999</c:v>
                </c:pt>
                <c:pt idx="216">
                  <c:v>-0.087118540675</c:v>
                </c:pt>
                <c:pt idx="217">
                  <c:v>-0.08348156672499998</c:v>
                </c:pt>
                <c:pt idx="218">
                  <c:v>-0.07986462895</c:v>
                </c:pt>
                <c:pt idx="219">
                  <c:v>-0.07632408832499998</c:v>
                </c:pt>
                <c:pt idx="220">
                  <c:v>-0.072703815075</c:v>
                </c:pt>
                <c:pt idx="221">
                  <c:v>-0.06912077629999999</c:v>
                </c:pt>
                <c:pt idx="222">
                  <c:v>-0.06555058959999999</c:v>
                </c:pt>
                <c:pt idx="223">
                  <c:v>-0.06193949862499999</c:v>
                </c:pt>
                <c:pt idx="224">
                  <c:v>-0.058328765299999995</c:v>
                </c:pt>
                <c:pt idx="225">
                  <c:v>-0.054712636125</c:v>
                </c:pt>
                <c:pt idx="226">
                  <c:v>-0.05110583695</c:v>
                </c:pt>
                <c:pt idx="227">
                  <c:v>-0.0475245631</c:v>
                </c:pt>
                <c:pt idx="228">
                  <c:v>-0.043923019825000006</c:v>
                </c:pt>
                <c:pt idx="229">
                  <c:v>-0.04031802445</c:v>
                </c:pt>
                <c:pt idx="230">
                  <c:v>-0.036693280575</c:v>
                </c:pt>
                <c:pt idx="231">
                  <c:v>-0.0331097442</c:v>
                </c:pt>
                <c:pt idx="232">
                  <c:v>-0.029476688850000002</c:v>
                </c:pt>
                <c:pt idx="233">
                  <c:v>-0.025896837824999998</c:v>
                </c:pt>
                <c:pt idx="234">
                  <c:v>-0.02228406745</c:v>
                </c:pt>
                <c:pt idx="235">
                  <c:v>-0.018692709425</c:v>
                </c:pt>
                <c:pt idx="236">
                  <c:v>-0.015091586</c:v>
                </c:pt>
                <c:pt idx="237">
                  <c:v>-0.011510522075</c:v>
                </c:pt>
                <c:pt idx="238">
                  <c:v>-0.007897635075</c:v>
                </c:pt>
                <c:pt idx="239">
                  <c:v>-0.004323498675000001</c:v>
                </c:pt>
                <c:pt idx="240">
                  <c:v>-0.00015884991462115</c:v>
                </c:pt>
                <c:pt idx="241">
                  <c:v>0.000965616125</c:v>
                </c:pt>
                <c:pt idx="242">
                  <c:v>0.00356603485</c:v>
                </c:pt>
                <c:pt idx="243">
                  <c:v>0.00770930125</c:v>
                </c:pt>
                <c:pt idx="244">
                  <c:v>0.011557965125</c:v>
                </c:pt>
                <c:pt idx="245">
                  <c:v>0.015317675225</c:v>
                </c:pt>
                <c:pt idx="246">
                  <c:v>0.018989496725</c:v>
                </c:pt>
                <c:pt idx="247">
                  <c:v>0.022648318425</c:v>
                </c:pt>
                <c:pt idx="248">
                  <c:v>0.026257053575</c:v>
                </c:pt>
                <c:pt idx="249">
                  <c:v>0.029860354</c:v>
                </c:pt>
                <c:pt idx="250">
                  <c:v>0.033474897074999996</c:v>
                </c:pt>
                <c:pt idx="251">
                  <c:v>0.03707618377500001</c:v>
                </c:pt>
                <c:pt idx="252">
                  <c:v>0.040678139125</c:v>
                </c:pt>
                <c:pt idx="253">
                  <c:v>0.04430565089999999</c:v>
                </c:pt>
                <c:pt idx="254">
                  <c:v>0.047892483875</c:v>
                </c:pt>
                <c:pt idx="255">
                  <c:v>0.051511264325</c:v>
                </c:pt>
                <c:pt idx="256">
                  <c:v>0.055104169575</c:v>
                </c:pt>
                <c:pt idx="257">
                  <c:v>0.05868627535</c:v>
                </c:pt>
                <c:pt idx="258">
                  <c:v>0.06232360695</c:v>
                </c:pt>
                <c:pt idx="259">
                  <c:v>0.06592539125</c:v>
                </c:pt>
                <c:pt idx="260">
                  <c:v>0.06951587847499999</c:v>
                </c:pt>
                <c:pt idx="261">
                  <c:v>0.07310747752499999</c:v>
                </c:pt>
                <c:pt idx="262">
                  <c:v>0.076700709325</c:v>
                </c:pt>
                <c:pt idx="263">
                  <c:v>0.080300534325</c:v>
                </c:pt>
                <c:pt idx="264">
                  <c:v>0.083865091925</c:v>
                </c:pt>
                <c:pt idx="265">
                  <c:v>0.08750732955</c:v>
                </c:pt>
                <c:pt idx="266">
                  <c:v>0.091104425525</c:v>
                </c:pt>
                <c:pt idx="267">
                  <c:v>0.09473162629999998</c:v>
                </c:pt>
                <c:pt idx="268">
                  <c:v>0.098331070325</c:v>
                </c:pt>
                <c:pt idx="269">
                  <c:v>0.1001363398</c:v>
                </c:pt>
                <c:pt idx="270">
                  <c:v>0.11094538582499999</c:v>
                </c:pt>
                <c:pt idx="271">
                  <c:v>0.123543404925</c:v>
                </c:pt>
                <c:pt idx="272">
                  <c:v>0.13614820382499998</c:v>
                </c:pt>
                <c:pt idx="273">
                  <c:v>0.148792328675</c:v>
                </c:pt>
                <c:pt idx="274">
                  <c:v>0.161382899325</c:v>
                </c:pt>
                <c:pt idx="275">
                  <c:v>0.17401946687499997</c:v>
                </c:pt>
                <c:pt idx="276">
                  <c:v>0.18661609424999998</c:v>
                </c:pt>
                <c:pt idx="277">
                  <c:v>0.19924758472499998</c:v>
                </c:pt>
                <c:pt idx="278">
                  <c:v>0.20043221482499998</c:v>
                </c:pt>
                <c:pt idx="279">
                  <c:v>0.2118904889</c:v>
                </c:pt>
                <c:pt idx="280">
                  <c:v>0.22447347115</c:v>
                </c:pt>
                <c:pt idx="281">
                  <c:v>0.237051827275</c:v>
                </c:pt>
                <c:pt idx="282">
                  <c:v>0.249677261025</c:v>
                </c:pt>
                <c:pt idx="283">
                  <c:v>0.2803078454</c:v>
                </c:pt>
                <c:pt idx="284">
                  <c:v>0.300131817325</c:v>
                </c:pt>
                <c:pt idx="285">
                  <c:v>0.310920034125</c:v>
                </c:pt>
                <c:pt idx="286">
                  <c:v>0.341578072025</c:v>
                </c:pt>
                <c:pt idx="287">
                  <c:v>0.372212349525</c:v>
                </c:pt>
                <c:pt idx="288">
                  <c:v>0.399813490675</c:v>
                </c:pt>
                <c:pt idx="289">
                  <c:v>0.402821840325</c:v>
                </c:pt>
                <c:pt idx="290">
                  <c:v>0.43347520544999996</c:v>
                </c:pt>
                <c:pt idx="291">
                  <c:v>0.46409491259999996</c:v>
                </c:pt>
                <c:pt idx="292">
                  <c:v>0.494707350125</c:v>
                </c:pt>
                <c:pt idx="293">
                  <c:v>0.50013961045</c:v>
                </c:pt>
                <c:pt idx="294">
                  <c:v>0.5252922252750001</c:v>
                </c:pt>
                <c:pt idx="295">
                  <c:v>0.555960837175</c:v>
                </c:pt>
                <c:pt idx="296">
                  <c:v>0.58658554365</c:v>
                </c:pt>
                <c:pt idx="297">
                  <c:v>0.5998064413249999</c:v>
                </c:pt>
                <c:pt idx="298">
                  <c:v>0.6172507734250001</c:v>
                </c:pt>
                <c:pt idx="299">
                  <c:v>0.6478824773999999</c:v>
                </c:pt>
                <c:pt idx="300">
                  <c:v>0.6785070827999999</c:v>
                </c:pt>
                <c:pt idx="301">
                  <c:v>0.70007706315</c:v>
                </c:pt>
                <c:pt idx="302">
                  <c:v>0.70911749105</c:v>
                </c:pt>
                <c:pt idx="303">
                  <c:v>0.73972001545</c:v>
                </c:pt>
                <c:pt idx="304">
                  <c:v>0.7703435401249998</c:v>
                </c:pt>
                <c:pt idx="305">
                  <c:v>0.7997838419749999</c:v>
                </c:pt>
                <c:pt idx="306">
                  <c:v>0.800998296975</c:v>
                </c:pt>
                <c:pt idx="307">
                  <c:v>0.8315651419000001</c:v>
                </c:pt>
                <c:pt idx="308">
                  <c:v>0.8621616018</c:v>
                </c:pt>
                <c:pt idx="309">
                  <c:v>0.8928213191</c:v>
                </c:pt>
                <c:pt idx="310">
                  <c:v>0.9000697183499999</c:v>
                </c:pt>
                <c:pt idx="311">
                  <c:v>0.923494930325</c:v>
                </c:pt>
                <c:pt idx="312">
                  <c:v>0.9540777684249999</c:v>
                </c:pt>
                <c:pt idx="313">
                  <c:v>0.984749210425</c:v>
                </c:pt>
                <c:pt idx="314">
                  <c:v>0.997332527</c:v>
                </c:pt>
                <c:pt idx="315">
                  <c:v>0.99963543535</c:v>
                </c:pt>
                <c:pt idx="316">
                  <c:v>0.9993372174499999</c:v>
                </c:pt>
                <c:pt idx="317">
                  <c:v>0.9993372174499999</c:v>
                </c:pt>
              </c:numCache>
            </c:numRef>
          </c:xVal>
          <c:yVal>
            <c:numRef>
              <c:f>4mm!$C$10:$C$327</c:f>
              <c:numCache>
                <c:ptCount val="318"/>
                <c:pt idx="0">
                  <c:v>-0.002720058997893763</c:v>
                </c:pt>
                <c:pt idx="1">
                  <c:v>-0.002730745131652473</c:v>
                </c:pt>
                <c:pt idx="2">
                  <c:v>-0.0018141901836921366</c:v>
                </c:pt>
                <c:pt idx="3">
                  <c:v>-0.00044329936846590864</c:v>
                </c:pt>
                <c:pt idx="4">
                  <c:v>0.0006310950305862231</c:v>
                </c:pt>
                <c:pt idx="5">
                  <c:v>0.0014507740446356168</c:v>
                </c:pt>
                <c:pt idx="6">
                  <c:v>0.002028876362729866</c:v>
                </c:pt>
                <c:pt idx="7">
                  <c:v>0.00241016111889112</c:v>
                </c:pt>
                <c:pt idx="8">
                  <c:v>0.0026945699411414247</c:v>
                </c:pt>
                <c:pt idx="9">
                  <c:v>0.003222482467073859</c:v>
                </c:pt>
                <c:pt idx="10">
                  <c:v>0.003330132126003832</c:v>
                </c:pt>
                <c:pt idx="11">
                  <c:v>0.0034492562400353756</c:v>
                </c:pt>
                <c:pt idx="12">
                  <c:v>0.003548146772933619</c:v>
                </c:pt>
                <c:pt idx="13">
                  <c:v>0.0035126723125051074</c:v>
                </c:pt>
                <c:pt idx="14">
                  <c:v>0.0035693438579304077</c:v>
                </c:pt>
                <c:pt idx="15">
                  <c:v>0.0036241759868890448</c:v>
                </c:pt>
                <c:pt idx="16">
                  <c:v>0.003702745347393671</c:v>
                </c:pt>
                <c:pt idx="17">
                  <c:v>0.0037538986434189807</c:v>
                </c:pt>
                <c:pt idx="18">
                  <c:v>0.003765811054822137</c:v>
                </c:pt>
                <c:pt idx="19">
                  <c:v>0.003856818374291821</c:v>
                </c:pt>
                <c:pt idx="20">
                  <c:v>0.003919971672980602</c:v>
                </c:pt>
                <c:pt idx="21">
                  <c:v>0.003940468027894853</c:v>
                </c:pt>
                <c:pt idx="22">
                  <c:v>0.00400765052455823</c:v>
                </c:pt>
                <c:pt idx="23">
                  <c:v>0.004058891411843856</c:v>
                </c:pt>
                <c:pt idx="24">
                  <c:v>0.004164176106745263</c:v>
                </c:pt>
                <c:pt idx="25">
                  <c:v>0.004228993639380073</c:v>
                </c:pt>
                <c:pt idx="26">
                  <c:v>0.0042434461973324305</c:v>
                </c:pt>
                <c:pt idx="27">
                  <c:v>0.0043815776148528295</c:v>
                </c:pt>
                <c:pt idx="28">
                  <c:v>0.004507533847189121</c:v>
                </c:pt>
                <c:pt idx="29">
                  <c:v>0.0046209645293000395</c:v>
                </c:pt>
                <c:pt idx="30">
                  <c:v>0.004678687169849146</c:v>
                </c:pt>
                <c:pt idx="31">
                  <c:v>0.004843271147985373</c:v>
                </c:pt>
                <c:pt idx="32">
                  <c:v>0.0050611982036548415</c:v>
                </c:pt>
                <c:pt idx="33">
                  <c:v>0.005292088765851273</c:v>
                </c:pt>
                <c:pt idx="34">
                  <c:v>0.005398336964616171</c:v>
                </c:pt>
                <c:pt idx="35">
                  <c:v>0.005575621675498406</c:v>
                </c:pt>
                <c:pt idx="36">
                  <c:v>0.00591293561898037</c:v>
                </c:pt>
                <c:pt idx="37">
                  <c:v>0.006259359053535334</c:v>
                </c:pt>
                <c:pt idx="38">
                  <c:v>0.00660368029784268</c:v>
                </c:pt>
                <c:pt idx="39">
                  <c:v>0.0066835635272520675</c:v>
                </c:pt>
                <c:pt idx="40">
                  <c:v>0.0072447607321050765</c:v>
                </c:pt>
                <c:pt idx="41">
                  <c:v>0.007507359330536374</c:v>
                </c:pt>
                <c:pt idx="42">
                  <c:v>0.007793695160513662</c:v>
                </c:pt>
                <c:pt idx="43">
                  <c:v>0.008126016402157538</c:v>
                </c:pt>
                <c:pt idx="44">
                  <c:v>0.008443797494588743</c:v>
                </c:pt>
                <c:pt idx="45">
                  <c:v>0.008821928965378572</c:v>
                </c:pt>
                <c:pt idx="46">
                  <c:v>0.008812907065565888</c:v>
                </c:pt>
                <c:pt idx="47">
                  <c:v>0.009272235634669865</c:v>
                </c:pt>
                <c:pt idx="48">
                  <c:v>0.009735680993008757</c:v>
                </c:pt>
                <c:pt idx="49">
                  <c:v>0.010327246485478097</c:v>
                </c:pt>
                <c:pt idx="50">
                  <c:v>0.010905182139301778</c:v>
                </c:pt>
                <c:pt idx="51">
                  <c:v>0.011576579299709209</c:v>
                </c:pt>
                <c:pt idx="52">
                  <c:v>0.012392612123460258</c:v>
                </c:pt>
                <c:pt idx="53">
                  <c:v>0.013347894049359344</c:v>
                </c:pt>
                <c:pt idx="54">
                  <c:v>0.014322156051004016</c:v>
                </c:pt>
                <c:pt idx="55">
                  <c:v>0.014465415181779328</c:v>
                </c:pt>
                <c:pt idx="56">
                  <c:v>0.014808400418490872</c:v>
                </c:pt>
                <c:pt idx="57">
                  <c:v>0.015132917703658088</c:v>
                </c:pt>
                <c:pt idx="58">
                  <c:v>0.01555705241706737</c:v>
                </c:pt>
                <c:pt idx="59">
                  <c:v>0.015935356541618147</c:v>
                </c:pt>
                <c:pt idx="60">
                  <c:v>0.01644063296588403</c:v>
                </c:pt>
                <c:pt idx="61">
                  <c:v>0.016849802051154085</c:v>
                </c:pt>
                <c:pt idx="62">
                  <c:v>0.01730411134498341</c:v>
                </c:pt>
                <c:pt idx="63">
                  <c:v>0.017858518641760024</c:v>
                </c:pt>
                <c:pt idx="64">
                  <c:v>0.01836776752851345</c:v>
                </c:pt>
                <c:pt idx="65">
                  <c:v>0.018948981973721815</c:v>
                </c:pt>
                <c:pt idx="66">
                  <c:v>0.019558688767152034</c:v>
                </c:pt>
                <c:pt idx="67">
                  <c:v>0.02020907929574363</c:v>
                </c:pt>
                <c:pt idx="68">
                  <c:v>0.020955183061345774</c:v>
                </c:pt>
                <c:pt idx="69">
                  <c:v>0.021678740984571468</c:v>
                </c:pt>
                <c:pt idx="70">
                  <c:v>0.022497449087690035</c:v>
                </c:pt>
                <c:pt idx="71">
                  <c:v>0.02338713659692786</c:v>
                </c:pt>
                <c:pt idx="72">
                  <c:v>0.024254674564928302</c:v>
                </c:pt>
                <c:pt idx="73">
                  <c:v>0.025238097625861794</c:v>
                </c:pt>
                <c:pt idx="74">
                  <c:v>0.026218605254002218</c:v>
                </c:pt>
                <c:pt idx="75">
                  <c:v>0.027285076224375985</c:v>
                </c:pt>
                <c:pt idx="76">
                  <c:v>0.028345436698094226</c:v>
                </c:pt>
                <c:pt idx="77">
                  <c:v>0.029339401528725193</c:v>
                </c:pt>
                <c:pt idx="78">
                  <c:v>0.0302574527804921</c:v>
                </c:pt>
                <c:pt idx="79">
                  <c:v>0.03115670173611492</c:v>
                </c:pt>
                <c:pt idx="80">
                  <c:v>0.03196179447075162</c:v>
                </c:pt>
                <c:pt idx="81">
                  <c:v>0.03260667693067541</c:v>
                </c:pt>
                <c:pt idx="82">
                  <c:v>0.03330302746946811</c:v>
                </c:pt>
                <c:pt idx="83">
                  <c:v>0.0335920791058876</c:v>
                </c:pt>
                <c:pt idx="84">
                  <c:v>0.03329439728565478</c:v>
                </c:pt>
                <c:pt idx="85">
                  <c:v>0.034026883129402226</c:v>
                </c:pt>
                <c:pt idx="86">
                  <c:v>0.03418190886629287</c:v>
                </c:pt>
                <c:pt idx="87">
                  <c:v>0.03418149768839138</c:v>
                </c:pt>
                <c:pt idx="88">
                  <c:v>0.034012075934582844</c:v>
                </c:pt>
                <c:pt idx="89">
                  <c:v>0.03374510192934098</c:v>
                </c:pt>
                <c:pt idx="90">
                  <c:v>0.03328824342501882</c:v>
                </c:pt>
                <c:pt idx="91">
                  <c:v>0.03278068310593945</c:v>
                </c:pt>
                <c:pt idx="92">
                  <c:v>0.03210679641271669</c:v>
                </c:pt>
                <c:pt idx="93">
                  <c:v>0.0314121183423244</c:v>
                </c:pt>
                <c:pt idx="94">
                  <c:v>0.030673195191746685</c:v>
                </c:pt>
                <c:pt idx="95">
                  <c:v>0.029869429552908198</c:v>
                </c:pt>
                <c:pt idx="96">
                  <c:v>0.029060825215185503</c:v>
                </c:pt>
                <c:pt idx="97">
                  <c:v>0.02828202765955306</c:v>
                </c:pt>
                <c:pt idx="98">
                  <c:v>0.02750629591978357</c:v>
                </c:pt>
                <c:pt idx="99">
                  <c:v>0.026788385645402642</c:v>
                </c:pt>
                <c:pt idx="100">
                  <c:v>0.026064322038561055</c:v>
                </c:pt>
                <c:pt idx="101">
                  <c:v>0.02539352459711886</c:v>
                </c:pt>
                <c:pt idx="102">
                  <c:v>0.02471843311851919</c:v>
                </c:pt>
                <c:pt idx="103">
                  <c:v>0.02408202373609648</c:v>
                </c:pt>
                <c:pt idx="104">
                  <c:v>0.023424783316933408</c:v>
                </c:pt>
                <c:pt idx="105">
                  <c:v>0.022860906297762974</c:v>
                </c:pt>
                <c:pt idx="106">
                  <c:v>0.02227780637534779</c:v>
                </c:pt>
                <c:pt idx="107">
                  <c:v>0.021662016034289924</c:v>
                </c:pt>
                <c:pt idx="108">
                  <c:v>0.02111936941457623</c:v>
                </c:pt>
                <c:pt idx="109">
                  <c:v>0.020583258876605223</c:v>
                </c:pt>
                <c:pt idx="110">
                  <c:v>0.020078119471347862</c:v>
                </c:pt>
                <c:pt idx="111">
                  <c:v>0.01974049216838028</c:v>
                </c:pt>
                <c:pt idx="112">
                  <c:v>0.01955620828864527</c:v>
                </c:pt>
                <c:pt idx="113">
                  <c:v>0.01788338735355715</c:v>
                </c:pt>
                <c:pt idx="114">
                  <c:v>0.01643568614172036</c:v>
                </c:pt>
                <c:pt idx="115">
                  <c:v>0.015188765863207205</c:v>
                </c:pt>
                <c:pt idx="116">
                  <c:v>0.01408712721431243</c:v>
                </c:pt>
                <c:pt idx="117">
                  <c:v>0.013180294896247313</c:v>
                </c:pt>
                <c:pt idx="118">
                  <c:v>0.012416061149978777</c:v>
                </c:pt>
                <c:pt idx="119">
                  <c:v>0.011747915016278332</c:v>
                </c:pt>
                <c:pt idx="120">
                  <c:v>0.011204323654749103</c:v>
                </c:pt>
                <c:pt idx="121">
                  <c:v>0.011185403942520563</c:v>
                </c:pt>
                <c:pt idx="122">
                  <c:v>0.010652761488530997</c:v>
                </c:pt>
                <c:pt idx="123">
                  <c:v>0.01018502415843656</c:v>
                </c:pt>
                <c:pt idx="124">
                  <c:v>0.009771155453437269</c:v>
                </c:pt>
                <c:pt idx="125">
                  <c:v>0.009374542226720482</c:v>
                </c:pt>
                <c:pt idx="126">
                  <c:v>0.008570016500705985</c:v>
                </c:pt>
                <c:pt idx="127">
                  <c:v>0.0082725565806684</c:v>
                </c:pt>
                <c:pt idx="128">
                  <c:v>0.007977987172221285</c:v>
                </c:pt>
                <c:pt idx="129">
                  <c:v>0.007430804569019045</c:v>
                </c:pt>
                <c:pt idx="130">
                  <c:v>0.006978746074521406</c:v>
                </c:pt>
                <c:pt idx="131">
                  <c:v>0.006668322647956857</c:v>
                </c:pt>
                <c:pt idx="132">
                  <c:v>0.006571359122785595</c:v>
                </c:pt>
                <c:pt idx="133">
                  <c:v>0.006177548816398965</c:v>
                </c:pt>
                <c:pt idx="134">
                  <c:v>0.005913373575281955</c:v>
                </c:pt>
                <c:pt idx="135">
                  <c:v>0.0056282640229491105</c:v>
                </c:pt>
                <c:pt idx="136">
                  <c:v>0.005623534094891976</c:v>
                </c:pt>
                <c:pt idx="137">
                  <c:v>0.005389052291022535</c:v>
                </c:pt>
                <c:pt idx="138">
                  <c:v>0.0051645558908292675</c:v>
                </c:pt>
                <c:pt idx="139">
                  <c:v>0.004967300372594684</c:v>
                </c:pt>
                <c:pt idx="140">
                  <c:v>0.004906774811715423</c:v>
                </c:pt>
                <c:pt idx="141">
                  <c:v>0.004769606898058514</c:v>
                </c:pt>
                <c:pt idx="142">
                  <c:v>0.004565671778049384</c:v>
                </c:pt>
                <c:pt idx="143">
                  <c:v>0.004423409678444271</c:v>
                </c:pt>
                <c:pt idx="144">
                  <c:v>0.004357948486688496</c:v>
                </c:pt>
                <c:pt idx="145">
                  <c:v>0.0042911117396201084</c:v>
                </c:pt>
                <c:pt idx="146">
                  <c:v>0.004114614477934549</c:v>
                </c:pt>
                <c:pt idx="147">
                  <c:v>0.004004949415053594</c:v>
                </c:pt>
                <c:pt idx="148">
                  <c:v>0.003881168744660033</c:v>
                </c:pt>
                <c:pt idx="149">
                  <c:v>0.0038954461200917537</c:v>
                </c:pt>
                <c:pt idx="150">
                  <c:v>0.0038024242016347705</c:v>
                </c:pt>
                <c:pt idx="151">
                  <c:v>0.0036310081051937936</c:v>
                </c:pt>
                <c:pt idx="152">
                  <c:v>0.003511883991162252</c:v>
                </c:pt>
                <c:pt idx="153">
                  <c:v>0.003523270855003502</c:v>
                </c:pt>
                <c:pt idx="154">
                  <c:v>0.0034251686434481135</c:v>
                </c:pt>
                <c:pt idx="155">
                  <c:v>0.0033802343269053337</c:v>
                </c:pt>
                <c:pt idx="156">
                  <c:v>0.0033183948971213123</c:v>
                </c:pt>
                <c:pt idx="157">
                  <c:v>0.0032494605752515894</c:v>
                </c:pt>
                <c:pt idx="158">
                  <c:v>0.00321389852356276</c:v>
                </c:pt>
                <c:pt idx="159">
                  <c:v>0.0031932269861278764</c:v>
                </c:pt>
                <c:pt idx="160">
                  <c:v>0.0025464531199448533</c:v>
                </c:pt>
                <c:pt idx="161">
                  <c:v>0.001109430903179058</c:v>
                </c:pt>
                <c:pt idx="162">
                  <c:v>-0.0001038832347363288</c:v>
                </c:pt>
                <c:pt idx="163">
                  <c:v>-0.0010423359977759956</c:v>
                </c:pt>
                <c:pt idx="164">
                  <c:v>-0.0017408762988065463</c:v>
                </c:pt>
                <c:pt idx="165">
                  <c:v>-0.002210453045367649</c:v>
                </c:pt>
                <c:pt idx="166">
                  <c:v>-0.003043533522245592</c:v>
                </c:pt>
                <c:pt idx="167">
                  <c:v>-0.0033063073031975223</c:v>
                </c:pt>
                <c:pt idx="168">
                  <c:v>-0.0034405847052639583</c:v>
                </c:pt>
                <c:pt idx="169">
                  <c:v>-0.003526161366593971</c:v>
                </c:pt>
                <c:pt idx="170">
                  <c:v>-0.0035014606311844906</c:v>
                </c:pt>
                <c:pt idx="171">
                  <c:v>-0.0035723219607811936</c:v>
                </c:pt>
                <c:pt idx="172">
                  <c:v>-0.0035795920353875305</c:v>
                </c:pt>
                <c:pt idx="173">
                  <c:v>-0.003666920521923889</c:v>
                </c:pt>
                <c:pt idx="174">
                  <c:v>-0.003659562856057236</c:v>
                </c:pt>
                <c:pt idx="175">
                  <c:v>-0.0037412855019332866</c:v>
                </c:pt>
                <c:pt idx="176">
                  <c:v>-0.0038024242016347696</c:v>
                </c:pt>
                <c:pt idx="177">
                  <c:v>-0.003921898680707581</c:v>
                </c:pt>
                <c:pt idx="178">
                  <c:v>-0.003911738094510772</c:v>
                </c:pt>
                <c:pt idx="179">
                  <c:v>-0.003991971688961429</c:v>
                </c:pt>
                <c:pt idx="180">
                  <c:v>-0.004040672429697853</c:v>
                </c:pt>
                <c:pt idx="181">
                  <c:v>-0.004116614052392963</c:v>
                </c:pt>
                <c:pt idx="182">
                  <c:v>-0.004213314803783273</c:v>
                </c:pt>
                <c:pt idx="183">
                  <c:v>-0.004273665182141901</c:v>
                </c:pt>
                <c:pt idx="184">
                  <c:v>-0.004390161558363923</c:v>
                </c:pt>
                <c:pt idx="185">
                  <c:v>-0.004535475459230342</c:v>
                </c:pt>
                <c:pt idx="186">
                  <c:v>-0.0046528477480555375</c:v>
                </c:pt>
                <c:pt idx="187">
                  <c:v>-0.004665811254582501</c:v>
                </c:pt>
                <c:pt idx="188">
                  <c:v>-0.004878220060851978</c:v>
                </c:pt>
                <c:pt idx="189">
                  <c:v>-0.005079679959581793</c:v>
                </c:pt>
                <c:pt idx="190">
                  <c:v>-0.005323884393346454</c:v>
                </c:pt>
                <c:pt idx="191">
                  <c:v>-0.0053771398796193795</c:v>
                </c:pt>
                <c:pt idx="192">
                  <c:v>-0.005620293218260234</c:v>
                </c:pt>
                <c:pt idx="193">
                  <c:v>-0.005960322490812033</c:v>
                </c:pt>
                <c:pt idx="194">
                  <c:v>-0.0063196562254587895</c:v>
                </c:pt>
                <c:pt idx="195">
                  <c:v>-0.006503554842042599</c:v>
                </c:pt>
                <c:pt idx="196">
                  <c:v>-0.006818316848548224</c:v>
                </c:pt>
                <c:pt idx="197">
                  <c:v>-0.007426861998800901</c:v>
                </c:pt>
                <c:pt idx="198">
                  <c:v>-0.007712568690536357</c:v>
                </c:pt>
                <c:pt idx="199">
                  <c:v>-0.008037416013441063</c:v>
                </c:pt>
                <c:pt idx="200">
                  <c:v>-0.008364241819704613</c:v>
                </c:pt>
                <c:pt idx="201">
                  <c:v>-0.00875082332623859</c:v>
                </c:pt>
                <c:pt idx="202">
                  <c:v>-0.009180475039120577</c:v>
                </c:pt>
                <c:pt idx="203">
                  <c:v>-0.009721594361998931</c:v>
                </c:pt>
                <c:pt idx="204">
                  <c:v>-0.010227103261352904</c:v>
                </c:pt>
                <c:pt idx="205">
                  <c:v>-0.010837437705287398</c:v>
                </c:pt>
                <c:pt idx="206">
                  <c:v>-0.01155766390485389</c:v>
                </c:pt>
                <c:pt idx="207">
                  <c:v>-0.012335019883524036</c:v>
                </c:pt>
                <c:pt idx="208">
                  <c:v>-0.01330024884725136</c:v>
                </c:pt>
                <c:pt idx="209">
                  <c:v>-0.013591384015228197</c:v>
                </c:pt>
                <c:pt idx="210">
                  <c:v>-0.013915162849136619</c:v>
                </c:pt>
                <c:pt idx="211">
                  <c:v>-0.014225766896763156</c:v>
                </c:pt>
                <c:pt idx="212">
                  <c:v>-0.014330809705771459</c:v>
                </c:pt>
                <c:pt idx="213">
                  <c:v>-0.014583007749485535</c:v>
                </c:pt>
                <c:pt idx="214">
                  <c:v>-0.014918522071838133</c:v>
                </c:pt>
                <c:pt idx="215">
                  <c:v>-0.015314168545931579</c:v>
                </c:pt>
                <c:pt idx="216">
                  <c:v>-0.015716244975320807</c:v>
                </c:pt>
                <c:pt idx="217">
                  <c:v>-0.016168366889394565</c:v>
                </c:pt>
                <c:pt idx="218">
                  <c:v>-0.016567580255666566</c:v>
                </c:pt>
                <c:pt idx="219">
                  <c:v>-0.01703841675549998</c:v>
                </c:pt>
                <c:pt idx="220">
                  <c:v>-0.017552303475983532</c:v>
                </c:pt>
                <c:pt idx="221">
                  <c:v>-0.018096915370294016</c:v>
                </c:pt>
                <c:pt idx="222">
                  <c:v>-0.018631067028706153</c:v>
                </c:pt>
                <c:pt idx="223">
                  <c:v>-0.019207587870828945</c:v>
                </c:pt>
                <c:pt idx="224">
                  <c:v>-0.019866771813927046</c:v>
                </c:pt>
                <c:pt idx="225">
                  <c:v>-0.020541066129722035</c:v>
                </c:pt>
                <c:pt idx="226">
                  <c:v>-0.021237272535344055</c:v>
                </c:pt>
                <c:pt idx="227">
                  <c:v>-0.02201885619991607</c:v>
                </c:pt>
                <c:pt idx="228">
                  <c:v>-0.02287835661054128</c:v>
                </c:pt>
                <c:pt idx="229">
                  <c:v>-0.023749445104906414</c:v>
                </c:pt>
                <c:pt idx="230">
                  <c:v>-0.02471019526559585</c:v>
                </c:pt>
                <c:pt idx="231">
                  <c:v>-0.025694545849041787</c:v>
                </c:pt>
                <c:pt idx="232">
                  <c:v>-0.02673907162832572</c:v>
                </c:pt>
                <c:pt idx="233">
                  <c:v>-0.027808473325539762</c:v>
                </c:pt>
                <c:pt idx="234">
                  <c:v>-0.028809291065925356</c:v>
                </c:pt>
                <c:pt idx="235">
                  <c:v>-0.02978391901947607</c:v>
                </c:pt>
                <c:pt idx="236">
                  <c:v>-0.030689437468636428</c:v>
                </c:pt>
                <c:pt idx="237">
                  <c:v>-0.03148038654930174</c:v>
                </c:pt>
                <c:pt idx="238">
                  <c:v>-0.03223621153457981</c:v>
                </c:pt>
                <c:pt idx="239">
                  <c:v>-0.03282219706610262</c:v>
                </c:pt>
                <c:pt idx="240">
                  <c:v>-0.03337673733517152</c:v>
                </c:pt>
                <c:pt idx="241">
                  <c:v>-0.033402839530746076</c:v>
                </c:pt>
                <c:pt idx="242">
                  <c:v>-0.033748211870177236</c:v>
                </c:pt>
                <c:pt idx="243">
                  <c:v>-0.03403060609344024</c:v>
                </c:pt>
                <c:pt idx="244">
                  <c:v>-0.03406616814512906</c:v>
                </c:pt>
                <c:pt idx="245">
                  <c:v>-0.03403113164100214</c:v>
                </c:pt>
                <c:pt idx="246">
                  <c:v>-0.03375521917100261</c:v>
                </c:pt>
                <c:pt idx="247">
                  <c:v>-0.03335781762294298</c:v>
                </c:pt>
                <c:pt idx="248">
                  <c:v>-0.032901642339210425</c:v>
                </c:pt>
                <c:pt idx="249">
                  <c:v>-0.03229673709545908</c:v>
                </c:pt>
                <c:pt idx="250">
                  <c:v>-0.03165951067665064</c:v>
                </c:pt>
                <c:pt idx="251">
                  <c:v>-0.03086260539028375</c:v>
                </c:pt>
                <c:pt idx="252">
                  <c:v>-0.03009591908872633</c:v>
                </c:pt>
                <c:pt idx="253">
                  <c:v>-0.029290517450108657</c:v>
                </c:pt>
                <c:pt idx="254">
                  <c:v>-0.028479422379570365</c:v>
                </c:pt>
                <c:pt idx="255">
                  <c:v>-0.02769013753285108</c:v>
                </c:pt>
                <c:pt idx="256">
                  <c:v>-0.02695507167626821</c:v>
                </c:pt>
                <c:pt idx="257">
                  <c:v>-0.026239275896955145</c:v>
                </c:pt>
                <c:pt idx="258">
                  <c:v>-0.025591626118168953</c:v>
                </c:pt>
                <c:pt idx="259">
                  <c:v>-0.024923567575728826</c:v>
                </c:pt>
                <c:pt idx="260">
                  <c:v>-0.02425112947027283</c:v>
                </c:pt>
                <c:pt idx="261">
                  <c:v>-0.023621698673632643</c:v>
                </c:pt>
                <c:pt idx="262">
                  <c:v>-0.023011800728043205</c:v>
                </c:pt>
                <c:pt idx="263">
                  <c:v>-0.022395421029190295</c:v>
                </c:pt>
                <c:pt idx="264">
                  <c:v>-0.021818632580000802</c:v>
                </c:pt>
                <c:pt idx="265">
                  <c:v>-0.021271975524360456</c:v>
                </c:pt>
                <c:pt idx="266">
                  <c:v>-0.02071927467175823</c:v>
                </c:pt>
                <c:pt idx="267">
                  <c:v>-0.020221493539374955</c:v>
                </c:pt>
                <c:pt idx="268">
                  <c:v>-0.019727040874883736</c:v>
                </c:pt>
                <c:pt idx="269">
                  <c:v>-0.019454807237817538</c:v>
                </c:pt>
                <c:pt idx="270">
                  <c:v>-0.018018573342394595</c:v>
                </c:pt>
                <c:pt idx="271">
                  <c:v>-0.01649711315068291</c:v>
                </c:pt>
                <c:pt idx="272">
                  <c:v>-0.015200587315466077</c:v>
                </c:pt>
                <c:pt idx="273">
                  <c:v>-0.0140945724714394</c:v>
                </c:pt>
                <c:pt idx="274">
                  <c:v>-0.013190630664964752</c:v>
                </c:pt>
                <c:pt idx="275">
                  <c:v>-0.012403710782274034</c:v>
                </c:pt>
                <c:pt idx="276">
                  <c:v>-0.01173521428353232</c:v>
                </c:pt>
                <c:pt idx="277">
                  <c:v>-0.011130484222301607</c:v>
                </c:pt>
                <c:pt idx="278">
                  <c:v>-0.011056732381114433</c:v>
                </c:pt>
                <c:pt idx="279">
                  <c:v>-0.010596965855708868</c:v>
                </c:pt>
                <c:pt idx="280">
                  <c:v>-0.010148586194144556</c:v>
                </c:pt>
                <c:pt idx="281">
                  <c:v>-0.009724819676729408</c:v>
                </c:pt>
                <c:pt idx="282">
                  <c:v>-0.00934335973804752</c:v>
                </c:pt>
                <c:pt idx="283">
                  <c:v>-0.008526483644328281</c:v>
                </c:pt>
                <c:pt idx="284">
                  <c:v>-0.008066279162621133</c:v>
                </c:pt>
                <c:pt idx="285">
                  <c:v>-0.007859476197011961</c:v>
                </c:pt>
                <c:pt idx="286">
                  <c:v>-0.007359855648162021</c:v>
                </c:pt>
                <c:pt idx="287">
                  <c:v>-0.0069054321896358135</c:v>
                </c:pt>
                <c:pt idx="288">
                  <c:v>-0.006562862770534812</c:v>
                </c:pt>
                <c:pt idx="289">
                  <c:v>-0.006518103636512665</c:v>
                </c:pt>
                <c:pt idx="290">
                  <c:v>-0.006148118152932347</c:v>
                </c:pt>
                <c:pt idx="291">
                  <c:v>-0.00584803049508524</c:v>
                </c:pt>
                <c:pt idx="292">
                  <c:v>-0.005563358899053981</c:v>
                </c:pt>
                <c:pt idx="293">
                  <c:v>-0.005495388081047748</c:v>
                </c:pt>
                <c:pt idx="294">
                  <c:v>-0.00533413257080358</c:v>
                </c:pt>
                <c:pt idx="295">
                  <c:v>-0.005063861436070777</c:v>
                </c:pt>
                <c:pt idx="296">
                  <c:v>-0.00488754979138992</c:v>
                </c:pt>
                <c:pt idx="297">
                  <c:v>-0.004801588914500176</c:v>
                </c:pt>
                <c:pt idx="298">
                  <c:v>-0.004663218872284477</c:v>
                </c:pt>
                <c:pt idx="299">
                  <c:v>-0.004496906200742659</c:v>
                </c:pt>
                <c:pt idx="300">
                  <c:v>-0.00436870314221424</c:v>
                </c:pt>
                <c:pt idx="301">
                  <c:v>-0.004237139626589582</c:v>
                </c:pt>
                <c:pt idx="302">
                  <c:v>-0.004209198014548361</c:v>
                </c:pt>
                <c:pt idx="303">
                  <c:v>-0.0040002052674312566</c:v>
                </c:pt>
                <c:pt idx="304">
                  <c:v>-0.0038857234901965307</c:v>
                </c:pt>
                <c:pt idx="305">
                  <c:v>-0.003807329312212538</c:v>
                </c:pt>
                <c:pt idx="306">
                  <c:v>-0.0037703658003586334</c:v>
                </c:pt>
                <c:pt idx="307">
                  <c:v>-0.00363696431089537</c:v>
                </c:pt>
                <c:pt idx="308">
                  <c:v>-0.0035106577135178086</c:v>
                </c:pt>
                <c:pt idx="309">
                  <c:v>-0.0034193876202671695</c:v>
                </c:pt>
                <c:pt idx="310">
                  <c:v>-0.0033930226509116595</c:v>
                </c:pt>
                <c:pt idx="311">
                  <c:v>-0.003321460591232416</c:v>
                </c:pt>
                <c:pt idx="312">
                  <c:v>-0.003238862032753193</c:v>
                </c:pt>
                <c:pt idx="313">
                  <c:v>-0.003140497047416853</c:v>
                </c:pt>
                <c:pt idx="314">
                  <c:v>-0.0030842634582931403</c:v>
                </c:pt>
                <c:pt idx="315">
                  <c:v>-0.0030399422805725816</c:v>
                </c:pt>
                <c:pt idx="316">
                  <c:v>-0.0028573145028109874</c:v>
                </c:pt>
                <c:pt idx="317">
                  <c:v>-0.0028573145028109874</c:v>
                </c:pt>
              </c:numCache>
            </c:numRef>
          </c:yVal>
          <c:smooth val="1"/>
        </c:ser>
        <c:ser>
          <c:idx val="2"/>
          <c:order val="1"/>
          <c:tx>
            <c:v>Vienna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Vienna!$B$22:$B$226</c:f>
              <c:numCache/>
            </c:numRef>
          </c:xVal>
          <c:yVal>
            <c:numRef>
              <c:f>Vienna!$D$22:$D$226</c:f>
              <c:numCache/>
            </c:numRef>
          </c:yVal>
          <c:smooth val="1"/>
        </c:ser>
        <c:axId val="15951794"/>
        <c:axId val="9348419"/>
      </c:scatterChart>
      <c:valAx>
        <c:axId val="1595179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348419"/>
        <c:crossesAt val="-40"/>
        <c:crossBetween val="midCat"/>
        <c:dispUnits/>
        <c:majorUnit val="0.5"/>
      </c:valAx>
      <c:valAx>
        <c:axId val="9348419"/>
        <c:scaling>
          <c:orientation val="minMax"/>
          <c:max val="0.04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 mT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951794"/>
        <c:crossesAt val="-1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0585"/>
          <c:w val="0.209"/>
          <c:h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5775"/>
          <c:h val="0.9495"/>
        </c:manualLayout>
      </c:layout>
      <c:scatterChart>
        <c:scatterStyle val="smoothMarker"/>
        <c:varyColors val="0"/>
        <c:ser>
          <c:idx val="2"/>
          <c:order val="0"/>
          <c:tx>
            <c:v>2A212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'Jc &amp; magn'!$B$71:$B$77</c:f>
              <c:numCache/>
            </c:numRef>
          </c:xVal>
          <c:yVal>
            <c:numRef>
              <c:f>'Jc &amp; magn'!$C$71:$C$77</c:f>
              <c:numCache/>
            </c:numRef>
          </c:yVal>
          <c:smooth val="1"/>
        </c:ser>
        <c:ser>
          <c:idx val="3"/>
          <c:order val="1"/>
          <c:tx>
            <c:v>fit to 2A212 data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'Jc &amp; magn'!$B$71:$B$77</c:f>
              <c:numCache/>
            </c:numRef>
          </c:xVal>
          <c:yVal>
            <c:numRef>
              <c:f>'Jc &amp; magn'!$F$71:$F$77</c:f>
              <c:numCache/>
            </c:numRef>
          </c:yVal>
          <c:smooth val="1"/>
        </c:ser>
        <c:ser>
          <c:idx val="1"/>
          <c:order val="2"/>
          <c:tx>
            <c:v>3N7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'Jc &amp; magn'!$A$84:$A$91</c:f>
              <c:numCache/>
            </c:numRef>
          </c:xVal>
          <c:yVal>
            <c:numRef>
              <c:f>'Jc &amp; magn'!$B$84:$B$91</c:f>
              <c:numCache/>
            </c:numRef>
          </c:yVal>
          <c:smooth val="1"/>
        </c:ser>
        <c:ser>
          <c:idx val="4"/>
          <c:order val="3"/>
          <c:tx>
            <c:v>fit to 3N7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'Jc &amp; magn'!$A$84:$A$91</c:f>
              <c:numCache/>
            </c:numRef>
          </c:xVal>
          <c:yVal>
            <c:numRef>
              <c:f>'Jc &amp; magn'!$C$84:$C$91</c:f>
              <c:numCache/>
            </c:numRef>
          </c:yVal>
          <c:smooth val="1"/>
        </c:ser>
        <c:ser>
          <c:idx val="5"/>
          <c:order val="4"/>
          <c:tx>
            <c:v>cable 001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'Jc &amp; magn'!$E$84:$E$89</c:f>
              <c:numCache/>
            </c:numRef>
          </c:xVal>
          <c:yVal>
            <c:numRef>
              <c:f>'Jc &amp; magn'!$F$84:$F$89</c:f>
              <c:numCache/>
            </c:numRef>
          </c:yVal>
          <c:smooth val="1"/>
        </c:ser>
        <c:ser>
          <c:idx val="6"/>
          <c:order val="5"/>
          <c:tx>
            <c:v>fit to cable 001 data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'Jc &amp; magn'!$E$84:$E$89</c:f>
              <c:numCache/>
            </c:numRef>
          </c:xVal>
          <c:yVal>
            <c:numRef>
              <c:f>'Jc &amp; magn'!$G$84:$G$89</c:f>
              <c:numCache/>
            </c:numRef>
          </c:yVal>
          <c:smooth val="1"/>
        </c:ser>
        <c:axId val="53159768"/>
        <c:axId val="8675865"/>
      </c:scatterChart>
      <c:valAx>
        <c:axId val="53159768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75865"/>
        <c:crosses val="autoZero"/>
        <c:crossBetween val="midCat"/>
        <c:dispUnits/>
        <c:majorUnit val="1"/>
      </c:val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Jc   (A/mm</a:t>
                </a:r>
                <a:r>
                  <a:rPr lang="en-US" cap="none" sz="1075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)  .</a:t>
                </a:r>
              </a:p>
            </c:rich>
          </c:tx>
          <c:layout>
            <c:manualLayout>
              <c:xMode val="factor"/>
              <c:yMode val="factor"/>
              <c:x val="0.0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59768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25"/>
          <c:y val="0.0625"/>
          <c:w val="0.4005"/>
          <c:h val="0.386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425"/>
          <c:w val="0.9565"/>
          <c:h val="0.9515"/>
        </c:manualLayout>
      </c:layout>
      <c:scatterChart>
        <c:scatterStyle val="smooth"/>
        <c:varyColors val="0"/>
        <c:ser>
          <c:idx val="0"/>
          <c:order val="0"/>
          <c:tx>
            <c:v>4mm B 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sum''ry'!$C$8:$K$8</c:f>
              <c:numCache/>
            </c:numRef>
          </c:xVal>
          <c:yVal>
            <c:numRef>
              <c:f>'mag sum''ry'!$C$14:$K$14</c:f>
              <c:numCache/>
            </c:numRef>
          </c:yVal>
          <c:smooth val="1"/>
        </c:ser>
        <c:ser>
          <c:idx val="1"/>
          <c:order val="1"/>
          <c:tx>
            <c:v>4mm B inc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sum''ry'!$C$8:$K$8</c:f>
              <c:numCache/>
            </c:numRef>
          </c:xVal>
          <c:yVal>
            <c:numRef>
              <c:f>'mag sum''ry'!$C$15:$K$15</c:f>
              <c:numCache/>
            </c:numRef>
          </c:yVal>
          <c:smooth val="1"/>
        </c:ser>
        <c:ser>
          <c:idx val="2"/>
          <c:order val="2"/>
          <c:tx>
            <c:v>4mm mean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sum''ry'!$C$8:$K$8</c:f>
              <c:numCache/>
            </c:numRef>
          </c:xVal>
          <c:yVal>
            <c:numRef>
              <c:f>'mag sum''ry'!$C$16:$K$16</c:f>
              <c:numCache/>
            </c:numRef>
          </c:yVal>
          <c:smooth val="1"/>
        </c:ser>
        <c:axId val="10973922"/>
        <c:axId val="31656435"/>
      </c:scatterChart>
      <c:valAx>
        <c:axId val="10973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crossBetween val="midCat"/>
        <c:dispUnits/>
      </c:valAx>
      <c:valAx>
        <c:axId val="31656435"/>
        <c:scaling>
          <c:orientation val="minMax"/>
          <c:max val="2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973922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"/>
          <c:w val="0.93175"/>
          <c:h val="0.9445"/>
        </c:manualLayout>
      </c:layout>
      <c:scatterChart>
        <c:scatterStyle val="smooth"/>
        <c:varyColors val="0"/>
        <c:ser>
          <c:idx val="4"/>
          <c:order val="0"/>
          <c:tx>
            <c:v>4mm twist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sum''ry'!$B$8:$K$8</c:f>
              <c:numCache/>
            </c:numRef>
          </c:xVal>
          <c:yVal>
            <c:numRef>
              <c:f>'mag sum''ry'!$B$19:$K$19</c:f>
              <c:numCache/>
            </c:numRef>
          </c:yVal>
          <c:smooth val="1"/>
        </c:ser>
        <c:ser>
          <c:idx val="5"/>
          <c:order val="1"/>
          <c:tx>
            <c:v>6mm twist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sum''ry'!$B$23:$K$23</c:f>
              <c:numCache/>
            </c:numRef>
          </c:xVal>
          <c:yVal>
            <c:numRef>
              <c:f>'mag sum''ry'!$B$33:$K$33</c:f>
              <c:numCache/>
            </c:numRef>
          </c:yVal>
          <c:smooth val="1"/>
        </c:ser>
        <c:ser>
          <c:idx val="0"/>
          <c:order val="2"/>
          <c:tx>
            <c:v>8mm twist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sum''ry'!$B$37:$K$37</c:f>
              <c:numCache/>
            </c:numRef>
          </c:xVal>
          <c:yVal>
            <c:numRef>
              <c:f>'mag sum''ry'!$B$47:$K$47</c:f>
              <c:numCache/>
            </c:numRef>
          </c:yVal>
          <c:smooth val="1"/>
        </c:ser>
        <c:ser>
          <c:idx val="1"/>
          <c:order val="3"/>
          <c:tx>
            <c:v>etched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sum''ry'!$B$55:$K$55</c:f>
              <c:numCache/>
            </c:numRef>
          </c:xVal>
          <c:yVal>
            <c:numRef>
              <c:f>'mag sum''ry'!$B$64:$K$64</c:f>
              <c:numCache/>
            </c:numRef>
          </c:yVal>
          <c:smooth val="1"/>
        </c:ser>
        <c:ser>
          <c:idx val="2"/>
          <c:order val="4"/>
          <c:tx>
            <c:v>etched scaled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sum''ry'!$B$55:$K$55</c:f>
              <c:numCache/>
            </c:numRef>
          </c:xVal>
          <c:yVal>
            <c:numRef>
              <c:f>'mag sum''ry'!$B$65:$K$65</c:f>
              <c:numCache/>
            </c:numRef>
          </c:yVal>
          <c:smooth val="1"/>
        </c:ser>
        <c:axId val="16472460"/>
        <c:axId val="14034413"/>
      </c:scatterChart>
      <c:val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Field 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crossBetween val="midCat"/>
        <c:dispUnits/>
      </c:valAx>
      <c:valAx>
        <c:axId val="1403441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Magnetization </a:t>
                </a:r>
                <a:r>
                  <a:rPr lang="en-US" cap="none" sz="1200" b="0" i="0" u="none" baseline="0"/>
                  <a:t>mo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7246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06075"/>
          <c:w val="0.33725"/>
          <c:h val="0.26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61"/>
        </c:manualLayout>
      </c:layout>
      <c:scatterChart>
        <c:scatterStyle val="smoothMarker"/>
        <c:varyColors val="0"/>
        <c:ser>
          <c:idx val="0"/>
          <c:order val="0"/>
          <c:tx>
            <c:v>B = 0.1T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'mag sum''ry'!$A$87:$A$89</c:f>
              <c:numCache/>
            </c:numRef>
          </c:xVal>
          <c:yVal>
            <c:numRef>
              <c:f>'mag sum''ry'!$C$87:$C$89</c:f>
              <c:numCache/>
            </c:numRef>
          </c:yVal>
          <c:smooth val="1"/>
        </c:ser>
        <c:ser>
          <c:idx val="1"/>
          <c:order val="1"/>
          <c:tx>
            <c:v>B = 0.2T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'mag sum''ry'!$A$87:$A$89</c:f>
              <c:numCache/>
            </c:numRef>
          </c:xVal>
          <c:yVal>
            <c:numRef>
              <c:f>'mag sum''ry'!$D$87:$D$89</c:f>
              <c:numCache/>
            </c:numRef>
          </c:yVal>
          <c:smooth val="1"/>
        </c:ser>
        <c:ser>
          <c:idx val="2"/>
          <c:order val="2"/>
          <c:tx>
            <c:v>B = 0.3T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'mag sum''ry'!$A$87:$A$89</c:f>
              <c:numCache/>
            </c:numRef>
          </c:xVal>
          <c:yVal>
            <c:numRef>
              <c:f>'mag sum''ry'!$E$87:$E$89</c:f>
              <c:numCache/>
            </c:numRef>
          </c:yVal>
          <c:smooth val="1"/>
        </c:ser>
        <c:ser>
          <c:idx val="4"/>
          <c:order val="3"/>
          <c:tx>
            <c:v>B = 0.4T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sum''ry'!$A$86:$A$87</c:f>
              <c:numCache/>
            </c:numRef>
          </c:xVal>
          <c:yVal>
            <c:numRef>
              <c:f>'mag sum''ry'!$C$86:$C$87</c:f>
              <c:numCache/>
            </c:numRef>
          </c:yVal>
          <c:smooth val="1"/>
        </c:ser>
        <c:ser>
          <c:idx val="5"/>
          <c:order val="4"/>
          <c:tx>
            <c:v>B=0.4T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sum''ry'!$A$86:$A$87</c:f>
              <c:numCache/>
            </c:numRef>
          </c:xVal>
          <c:yVal>
            <c:numRef>
              <c:f>'mag sum''ry'!$D$86:$D$87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'mag sum''ry'!$A$86:$A$87</c:f>
              <c:numCache/>
            </c:numRef>
          </c:xVal>
          <c:yVal>
            <c:numRef>
              <c:f>'mag sum''ry'!$E$86:$E$87</c:f>
              <c:numCache/>
            </c:numRef>
          </c:yVal>
          <c:smooth val="1"/>
        </c:ser>
        <c:ser>
          <c:idx val="3"/>
          <c:order val="6"/>
          <c:tx>
            <c:v>B = 0.4T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'mag sum''ry'!$A$87:$A$89</c:f>
              <c:numCache/>
            </c:numRef>
          </c:xVal>
          <c:yVal>
            <c:numRef>
              <c:f>'mag sum''ry'!$F$87:$F$89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sum''ry'!$A$86:$A$87</c:f>
              <c:numCache/>
            </c:numRef>
          </c:xVal>
          <c:yVal>
            <c:numRef>
              <c:f>'mag sum''ry'!$F$86:$F$87</c:f>
              <c:numCache/>
            </c:numRef>
          </c:yVal>
          <c:smooth val="1"/>
        </c:ser>
        <c:ser>
          <c:idx val="8"/>
          <c:order val="8"/>
          <c:tx>
            <c:v>B = 0T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'mag sum''ry'!$A$87:$A$89</c:f>
              <c:numCache/>
            </c:numRef>
          </c:xVal>
          <c:yVal>
            <c:numRef>
              <c:f>'mag sum''ry'!$B$87:$B$89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96969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sum''ry'!$A$86:$A$87</c:f>
              <c:numCache/>
            </c:numRef>
          </c:xVal>
          <c:yVal>
            <c:numRef>
              <c:f>'mag sum''ry'!$B$86:$B$87</c:f>
              <c:numCache/>
            </c:numRef>
          </c:yVal>
          <c:smooth val="1"/>
        </c:ser>
        <c:axId val="59200854"/>
        <c:axId val="63045639"/>
      </c:scatterChart>
      <c:valAx>
        <c:axId val="5920085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Twist pitch (mm)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045639"/>
        <c:crossesAt val="-0.005"/>
        <c:crossBetween val="midCat"/>
        <c:dispUnits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mo</a:t>
                </a: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 M </a:t>
                </a:r>
                <a:r>
                  <a:rPr lang="en-US" cap="none" sz="1050" b="0" i="0" u="none" baseline="-25000">
                    <a:latin typeface="Arial"/>
                    <a:ea typeface="Arial"/>
                    <a:cs typeface="Arial"/>
                  </a:rPr>
                  <a:t>prox</a:t>
                </a: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00854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375"/>
          <c:y val="0.0405"/>
          <c:w val="0.27625"/>
          <c:h val="0.27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'mag sum''ry'!$A$119:$A$128</c:f>
              <c:numCache/>
            </c:numRef>
          </c:xVal>
          <c:yVal>
            <c:numRef>
              <c:f>'mag sum''ry'!$B$119:$B$128</c:f>
              <c:numCache/>
            </c:numRef>
          </c:yVal>
          <c:smooth val="0"/>
        </c:ser>
        <c:ser>
          <c:idx val="2"/>
          <c:order val="1"/>
          <c:tx>
            <c:v>fitted line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'mag sum''ry'!$A$119:$A$128</c:f>
              <c:numCache/>
            </c:numRef>
          </c:xVal>
          <c:yVal>
            <c:numRef>
              <c:f>'mag sum''ry'!$C$119:$C$128</c:f>
              <c:numCache/>
            </c:numRef>
          </c:yVal>
          <c:smooth val="0"/>
        </c:ser>
        <c:axId val="30539840"/>
        <c:axId val="6423105"/>
      </c:scatterChart>
      <c:val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field 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105"/>
        <c:crossesAt val="0.1"/>
        <c:crossBetween val="midCat"/>
        <c:dispUnits/>
      </c:valAx>
      <c:valAx>
        <c:axId val="64231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proximty magnetization </a:t>
                </a:r>
                <a:r>
                  <a:rPr lang="en-US" cap="none" sz="900" b="0" i="0" u="none" baseline="0"/>
                  <a:t>mo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 (mT)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39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0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1"/>
        </c:manualLayout>
      </c:layout>
      <c:scatterChart>
        <c:scatterStyle val="smooth"/>
        <c:varyColors val="0"/>
        <c:ser>
          <c:idx val="1"/>
          <c:order val="0"/>
          <c:tx>
            <c:v>4mm twist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4mm!$B$10:$B$327</c:f>
              <c:numCache/>
            </c:numRef>
          </c:xVal>
          <c:yVal>
            <c:numRef>
              <c:f>4mm!$D$10:$D$327</c:f>
              <c:numCache/>
            </c:numRef>
          </c:yVal>
          <c:smooth val="1"/>
        </c:ser>
        <c:ser>
          <c:idx val="2"/>
          <c:order val="1"/>
          <c:tx>
            <c:v>etched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etched!$B$10:$B$314</c:f>
              <c:numCache>
                <c:ptCount val="305"/>
                <c:pt idx="0">
                  <c:v>-0.9994354545749999</c:v>
                </c:pt>
                <c:pt idx="1">
                  <c:v>-0.995940491</c:v>
                </c:pt>
                <c:pt idx="2">
                  <c:v>-0.992278722575</c:v>
                </c:pt>
                <c:pt idx="3">
                  <c:v>-0.988694774125</c:v>
                </c:pt>
                <c:pt idx="4">
                  <c:v>-0.9850887135749999</c:v>
                </c:pt>
                <c:pt idx="5">
                  <c:v>-0.9814215803999999</c:v>
                </c:pt>
                <c:pt idx="6">
                  <c:v>-0.9778954624</c:v>
                </c:pt>
                <c:pt idx="7">
                  <c:v>-0.974246997</c:v>
                </c:pt>
                <c:pt idx="8">
                  <c:v>-0.9610313396750001</c:v>
                </c:pt>
                <c:pt idx="9">
                  <c:v>-0.947863366425</c:v>
                </c:pt>
                <c:pt idx="10">
                  <c:v>-0.9346208698</c:v>
                </c:pt>
                <c:pt idx="11">
                  <c:v>-0.9214106316500001</c:v>
                </c:pt>
                <c:pt idx="12">
                  <c:v>-0.908196964725</c:v>
                </c:pt>
                <c:pt idx="13">
                  <c:v>-0.899833366125</c:v>
                </c:pt>
                <c:pt idx="14">
                  <c:v>-0.895014156775</c:v>
                </c:pt>
                <c:pt idx="15">
                  <c:v>-0.8637043950500001</c:v>
                </c:pt>
                <c:pt idx="16">
                  <c:v>-0.8325966433749998</c:v>
                </c:pt>
                <c:pt idx="17">
                  <c:v>-0.8014148737</c:v>
                </c:pt>
                <c:pt idx="18">
                  <c:v>-0.799041904825</c:v>
                </c:pt>
                <c:pt idx="19">
                  <c:v>-0.7703061657</c:v>
                </c:pt>
                <c:pt idx="20">
                  <c:v>-0.7390254591500001</c:v>
                </c:pt>
                <c:pt idx="21">
                  <c:v>-0.7078638578249999</c:v>
                </c:pt>
                <c:pt idx="22">
                  <c:v>-0.699492826325</c:v>
                </c:pt>
                <c:pt idx="23">
                  <c:v>-0.6766566250249999</c:v>
                </c:pt>
                <c:pt idx="24">
                  <c:v>-0.6455102938</c:v>
                </c:pt>
                <c:pt idx="25">
                  <c:v>-0.614236701375</c:v>
                </c:pt>
                <c:pt idx="26">
                  <c:v>-0.5998892995</c:v>
                </c:pt>
                <c:pt idx="27">
                  <c:v>-0.5830927259750001</c:v>
                </c:pt>
                <c:pt idx="28">
                  <c:v>-0.551887227</c:v>
                </c:pt>
                <c:pt idx="29">
                  <c:v>-0.5207671053</c:v>
                </c:pt>
                <c:pt idx="30">
                  <c:v>-0.500405911975</c:v>
                </c:pt>
                <c:pt idx="31">
                  <c:v>-0.48960114219999995</c:v>
                </c:pt>
                <c:pt idx="32">
                  <c:v>-0.45844175675</c:v>
                </c:pt>
                <c:pt idx="33">
                  <c:v>-0.42723253355</c:v>
                </c:pt>
                <c:pt idx="34">
                  <c:v>-0.399621214925</c:v>
                </c:pt>
                <c:pt idx="35">
                  <c:v>-0.39608983325</c:v>
                </c:pt>
                <c:pt idx="36">
                  <c:v>-0.36477725697499996</c:v>
                </c:pt>
                <c:pt idx="37">
                  <c:v>-0.333598247425</c:v>
                </c:pt>
                <c:pt idx="38">
                  <c:v>-0.30234878082499994</c:v>
                </c:pt>
                <c:pt idx="39">
                  <c:v>-0.29995552697500005</c:v>
                </c:pt>
                <c:pt idx="40">
                  <c:v>-0.27118100614999996</c:v>
                </c:pt>
                <c:pt idx="41">
                  <c:v>-0.239857809225</c:v>
                </c:pt>
                <c:pt idx="42">
                  <c:v>-0.226647042375</c:v>
                </c:pt>
                <c:pt idx="43">
                  <c:v>-0.21346349579999999</c:v>
                </c:pt>
                <c:pt idx="44">
                  <c:v>-0.20028184632499996</c:v>
                </c:pt>
                <c:pt idx="45">
                  <c:v>-0.18702890787499998</c:v>
                </c:pt>
                <c:pt idx="46">
                  <c:v>-0.173843456425</c:v>
                </c:pt>
                <c:pt idx="47">
                  <c:v>-0.160649779025</c:v>
                </c:pt>
                <c:pt idx="48">
                  <c:v>-0.14744572977499998</c:v>
                </c:pt>
                <c:pt idx="49">
                  <c:v>-0.13424335215</c:v>
                </c:pt>
                <c:pt idx="50">
                  <c:v>-0.12096362105</c:v>
                </c:pt>
                <c:pt idx="51">
                  <c:v>-0.107750482825</c:v>
                </c:pt>
                <c:pt idx="52">
                  <c:v>-0.10419324149999999</c:v>
                </c:pt>
                <c:pt idx="53">
                  <c:v>-0.100549215625</c:v>
                </c:pt>
                <c:pt idx="54">
                  <c:v>-0.0969813692</c:v>
                </c:pt>
                <c:pt idx="55">
                  <c:v>-0.093355707875</c:v>
                </c:pt>
                <c:pt idx="56">
                  <c:v>-0.089727193125</c:v>
                </c:pt>
                <c:pt idx="57">
                  <c:v>-0.08618703347500001</c:v>
                </c:pt>
                <c:pt idx="58">
                  <c:v>-0.082553060675</c:v>
                </c:pt>
                <c:pt idx="59">
                  <c:v>-0.07895436305</c:v>
                </c:pt>
                <c:pt idx="60">
                  <c:v>-0.07537276265000001</c:v>
                </c:pt>
                <c:pt idx="61">
                  <c:v>-0.071744488925</c:v>
                </c:pt>
                <c:pt idx="62">
                  <c:v>-0.068157181675</c:v>
                </c:pt>
                <c:pt idx="63">
                  <c:v>-0.06456529494999999</c:v>
                </c:pt>
                <c:pt idx="64">
                  <c:v>-0.0609184312</c:v>
                </c:pt>
                <c:pt idx="65">
                  <c:v>-0.057326140175</c:v>
                </c:pt>
                <c:pt idx="66">
                  <c:v>-0.053696676875</c:v>
                </c:pt>
                <c:pt idx="67">
                  <c:v>-0.0500705335</c:v>
                </c:pt>
                <c:pt idx="68">
                  <c:v>-0.04655624127499999</c:v>
                </c:pt>
                <c:pt idx="69">
                  <c:v>-0.0428954525</c:v>
                </c:pt>
                <c:pt idx="70">
                  <c:v>-0.03930332475</c:v>
                </c:pt>
                <c:pt idx="71">
                  <c:v>-0.035740547625</c:v>
                </c:pt>
                <c:pt idx="72">
                  <c:v>-0.032092338799999995</c:v>
                </c:pt>
                <c:pt idx="73">
                  <c:v>-0.0285241736</c:v>
                </c:pt>
                <c:pt idx="74">
                  <c:v>-0.024901832199999994</c:v>
                </c:pt>
                <c:pt idx="75">
                  <c:v>-0.0212985551</c:v>
                </c:pt>
                <c:pt idx="76">
                  <c:v>-0.017730156650000002</c:v>
                </c:pt>
                <c:pt idx="77">
                  <c:v>-0.0141019529</c:v>
                </c:pt>
                <c:pt idx="78">
                  <c:v>-0.010509350875</c:v>
                </c:pt>
                <c:pt idx="79">
                  <c:v>-0.0069343125750000005</c:v>
                </c:pt>
                <c:pt idx="80">
                  <c:v>-0.003294166425</c:v>
                </c:pt>
                <c:pt idx="81">
                  <c:v>0.00037001489217825</c:v>
                </c:pt>
                <c:pt idx="82">
                  <c:v>0.004069878175</c:v>
                </c:pt>
                <c:pt idx="83">
                  <c:v>0.007698229649999999</c:v>
                </c:pt>
                <c:pt idx="84">
                  <c:v>0.011267817675</c:v>
                </c:pt>
                <c:pt idx="85">
                  <c:v>0.014845071849999999</c:v>
                </c:pt>
                <c:pt idx="86">
                  <c:v>0.01847161175</c:v>
                </c:pt>
                <c:pt idx="87">
                  <c:v>0.022058203699999997</c:v>
                </c:pt>
                <c:pt idx="88">
                  <c:v>0.025671767125</c:v>
                </c:pt>
                <c:pt idx="89">
                  <c:v>0.02925155595</c:v>
                </c:pt>
                <c:pt idx="90">
                  <c:v>0.03282818035</c:v>
                </c:pt>
                <c:pt idx="91">
                  <c:v>0.036441666025</c:v>
                </c:pt>
                <c:pt idx="92">
                  <c:v>0.04002437825</c:v>
                </c:pt>
                <c:pt idx="93">
                  <c:v>0.0436645244</c:v>
                </c:pt>
                <c:pt idx="94">
                  <c:v>0.047275397675</c:v>
                </c:pt>
                <c:pt idx="95">
                  <c:v>0.0508097805</c:v>
                </c:pt>
                <c:pt idx="96">
                  <c:v>0.054469698475</c:v>
                </c:pt>
                <c:pt idx="97">
                  <c:v>0.05805059135</c:v>
                </c:pt>
                <c:pt idx="98">
                  <c:v>0.061662257675</c:v>
                </c:pt>
                <c:pt idx="99">
                  <c:v>0.065331109125</c:v>
                </c:pt>
                <c:pt idx="100">
                  <c:v>0.0688851938</c:v>
                </c:pt>
                <c:pt idx="101">
                  <c:v>0.072518132525</c:v>
                </c:pt>
                <c:pt idx="102">
                  <c:v>0.07611026804999999</c:v>
                </c:pt>
                <c:pt idx="103">
                  <c:v>0.07970975094999999</c:v>
                </c:pt>
                <c:pt idx="104">
                  <c:v>0.08328376294999999</c:v>
                </c:pt>
                <c:pt idx="105">
                  <c:v>0.08687177772499999</c:v>
                </c:pt>
                <c:pt idx="106">
                  <c:v>0.09044982495000001</c:v>
                </c:pt>
                <c:pt idx="107">
                  <c:v>0.0940853061</c:v>
                </c:pt>
                <c:pt idx="108">
                  <c:v>0.097658050775</c:v>
                </c:pt>
                <c:pt idx="109">
                  <c:v>0.100048614475</c:v>
                </c:pt>
                <c:pt idx="110">
                  <c:v>0.11086992167499998</c:v>
                </c:pt>
                <c:pt idx="111">
                  <c:v>0.12405324277499999</c:v>
                </c:pt>
                <c:pt idx="112">
                  <c:v>0.13754598555</c:v>
                </c:pt>
                <c:pt idx="113">
                  <c:v>0.150777239525</c:v>
                </c:pt>
                <c:pt idx="114">
                  <c:v>0.16395897452499997</c:v>
                </c:pt>
                <c:pt idx="115">
                  <c:v>0.17718896895000003</c:v>
                </c:pt>
                <c:pt idx="116">
                  <c:v>0.19038572525</c:v>
                </c:pt>
                <c:pt idx="117">
                  <c:v>0.200025240225</c:v>
                </c:pt>
                <c:pt idx="118">
                  <c:v>0.203607804725</c:v>
                </c:pt>
                <c:pt idx="119">
                  <c:v>0.216822054775</c:v>
                </c:pt>
                <c:pt idx="120">
                  <c:v>0.23002260527499999</c:v>
                </c:pt>
                <c:pt idx="121">
                  <c:v>0.243225783725</c:v>
                </c:pt>
                <c:pt idx="122">
                  <c:v>0.2745949309</c:v>
                </c:pt>
                <c:pt idx="123">
                  <c:v>0.29976599579999996</c:v>
                </c:pt>
                <c:pt idx="124">
                  <c:v>0.30575889582500004</c:v>
                </c:pt>
                <c:pt idx="125">
                  <c:v>0.337927414075</c:v>
                </c:pt>
                <c:pt idx="126">
                  <c:v>0.36814925114999997</c:v>
                </c:pt>
                <c:pt idx="127">
                  <c:v>0.399553043725</c:v>
                </c:pt>
                <c:pt idx="128">
                  <c:v>0.43070278817499996</c:v>
                </c:pt>
                <c:pt idx="129">
                  <c:v>0.46190811610000004</c:v>
                </c:pt>
                <c:pt idx="130">
                  <c:v>0.49306559667499994</c:v>
                </c:pt>
                <c:pt idx="131">
                  <c:v>0.500240055675</c:v>
                </c:pt>
                <c:pt idx="132">
                  <c:v>0.5244582399</c:v>
                </c:pt>
                <c:pt idx="133">
                  <c:v>0.555582894425</c:v>
                </c:pt>
                <c:pt idx="134">
                  <c:v>0.586711599725</c:v>
                </c:pt>
                <c:pt idx="135">
                  <c:v>0.59991136495</c:v>
                </c:pt>
                <c:pt idx="136">
                  <c:v>0.6178036925499999</c:v>
                </c:pt>
                <c:pt idx="137">
                  <c:v>0.649059480225</c:v>
                </c:pt>
                <c:pt idx="138">
                  <c:v>0.680138409975</c:v>
                </c:pt>
                <c:pt idx="139">
                  <c:v>0.7005230060500001</c:v>
                </c:pt>
                <c:pt idx="140">
                  <c:v>0.7112565101750001</c:v>
                </c:pt>
                <c:pt idx="141">
                  <c:v>0.742306423625</c:v>
                </c:pt>
                <c:pt idx="142">
                  <c:v>0.7735786787500001</c:v>
                </c:pt>
                <c:pt idx="143">
                  <c:v>0.7997719384499999</c:v>
                </c:pt>
                <c:pt idx="144">
                  <c:v>0.8045599156250001</c:v>
                </c:pt>
                <c:pt idx="145">
                  <c:v>0.8355543622249999</c:v>
                </c:pt>
                <c:pt idx="146">
                  <c:v>0.866487728425</c:v>
                </c:pt>
                <c:pt idx="147">
                  <c:v>0.897670656575</c:v>
                </c:pt>
                <c:pt idx="148">
                  <c:v>0.90006897195</c:v>
                </c:pt>
                <c:pt idx="149">
                  <c:v>0.9285980438000001</c:v>
                </c:pt>
                <c:pt idx="150">
                  <c:v>0.959540825525</c:v>
                </c:pt>
                <c:pt idx="151">
                  <c:v>0.990498014325</c:v>
                </c:pt>
                <c:pt idx="152">
                  <c:v>0.9940823826249998</c:v>
                </c:pt>
                <c:pt idx="153">
                  <c:v>0.9976800928249998</c:v>
                </c:pt>
                <c:pt idx="154">
                  <c:v>0.99715878685</c:v>
                </c:pt>
                <c:pt idx="155">
                  <c:v>0.9935335920249999</c:v>
                </c:pt>
                <c:pt idx="156">
                  <c:v>0.989944216625</c:v>
                </c:pt>
                <c:pt idx="157">
                  <c:v>0.9863547556999999</c:v>
                </c:pt>
                <c:pt idx="158">
                  <c:v>0.9827221824000001</c:v>
                </c:pt>
                <c:pt idx="159">
                  <c:v>0.9791824892499998</c:v>
                </c:pt>
                <c:pt idx="160">
                  <c:v>0.975594871</c:v>
                </c:pt>
                <c:pt idx="161">
                  <c:v>0.96240136465</c:v>
                </c:pt>
                <c:pt idx="162">
                  <c:v>0.94923645475</c:v>
                </c:pt>
                <c:pt idx="163">
                  <c:v>0.936049658225</c:v>
                </c:pt>
                <c:pt idx="164">
                  <c:v>0.9228680631749999</c:v>
                </c:pt>
                <c:pt idx="165">
                  <c:v>0.90018052765</c:v>
                </c:pt>
                <c:pt idx="166">
                  <c:v>0.89181276165</c:v>
                </c:pt>
                <c:pt idx="167">
                  <c:v>0.860488725025</c:v>
                </c:pt>
                <c:pt idx="168">
                  <c:v>0.829441128525</c:v>
                </c:pt>
                <c:pt idx="169">
                  <c:v>0.800715007075</c:v>
                </c:pt>
                <c:pt idx="170">
                  <c:v>0.7983280820750001</c:v>
                </c:pt>
                <c:pt idx="171">
                  <c:v>0.767287109875</c:v>
                </c:pt>
                <c:pt idx="172">
                  <c:v>0.735989624875</c:v>
                </c:pt>
                <c:pt idx="173">
                  <c:v>0.7048925560499999</c:v>
                </c:pt>
                <c:pt idx="174">
                  <c:v>0.70011634245</c:v>
                </c:pt>
                <c:pt idx="175">
                  <c:v>0.6737759953</c:v>
                </c:pt>
                <c:pt idx="176">
                  <c:v>0.642712607775</c:v>
                </c:pt>
                <c:pt idx="177">
                  <c:v>0.6114635999</c:v>
                </c:pt>
                <c:pt idx="178">
                  <c:v>0.599548840025</c:v>
                </c:pt>
                <c:pt idx="179">
                  <c:v>0.5804248435749999</c:v>
                </c:pt>
                <c:pt idx="180">
                  <c:v>0.5492649060999999</c:v>
                </c:pt>
                <c:pt idx="181">
                  <c:v>0.5182044030999999</c:v>
                </c:pt>
                <c:pt idx="182">
                  <c:v>0.5001047162500001</c:v>
                </c:pt>
                <c:pt idx="183">
                  <c:v>0.48682056117499994</c:v>
                </c:pt>
                <c:pt idx="184">
                  <c:v>0.45572895817500003</c:v>
                </c:pt>
                <c:pt idx="185">
                  <c:v>0.424535860325</c:v>
                </c:pt>
                <c:pt idx="186">
                  <c:v>0.400622510525</c:v>
                </c:pt>
                <c:pt idx="187">
                  <c:v>0.3934386671</c:v>
                </c:pt>
                <c:pt idx="188">
                  <c:v>0.3620940345</c:v>
                </c:pt>
                <c:pt idx="189">
                  <c:v>0.330952679275</c:v>
                </c:pt>
                <c:pt idx="190">
                  <c:v>0.2998050885</c:v>
                </c:pt>
                <c:pt idx="191">
                  <c:v>0.26867022539999996</c:v>
                </c:pt>
                <c:pt idx="192">
                  <c:v>0.23735144467499997</c:v>
                </c:pt>
                <c:pt idx="193">
                  <c:v>0.22418055580000001</c:v>
                </c:pt>
                <c:pt idx="194">
                  <c:v>0.21101376435</c:v>
                </c:pt>
                <c:pt idx="195">
                  <c:v>0.200229629425</c:v>
                </c:pt>
                <c:pt idx="196">
                  <c:v>0.19783930675</c:v>
                </c:pt>
                <c:pt idx="197">
                  <c:v>0.1845655002</c:v>
                </c:pt>
                <c:pt idx="198">
                  <c:v>0.17138978305</c:v>
                </c:pt>
                <c:pt idx="199">
                  <c:v>0.158214851175</c:v>
                </c:pt>
                <c:pt idx="200">
                  <c:v>0.145010568675</c:v>
                </c:pt>
                <c:pt idx="201">
                  <c:v>0.1318607034</c:v>
                </c:pt>
                <c:pt idx="202">
                  <c:v>0.1183474735</c:v>
                </c:pt>
                <c:pt idx="203">
                  <c:v>0.105176724575</c:v>
                </c:pt>
                <c:pt idx="204">
                  <c:v>0.1016159223</c:v>
                </c:pt>
                <c:pt idx="205">
                  <c:v>0.10040194157499999</c:v>
                </c:pt>
                <c:pt idx="206">
                  <c:v>0.0979975306</c:v>
                </c:pt>
                <c:pt idx="207">
                  <c:v>0.09437701632500001</c:v>
                </c:pt>
                <c:pt idx="208">
                  <c:v>0.09081842215</c:v>
                </c:pt>
                <c:pt idx="209">
                  <c:v>0.0871974958</c:v>
                </c:pt>
                <c:pt idx="210">
                  <c:v>0.08358710457499999</c:v>
                </c:pt>
                <c:pt idx="211">
                  <c:v>0.08005769774999999</c:v>
                </c:pt>
                <c:pt idx="212">
                  <c:v>0.076375714325</c:v>
                </c:pt>
                <c:pt idx="213">
                  <c:v>0.07281404124999999</c:v>
                </c:pt>
                <c:pt idx="214">
                  <c:v>0.069216214425</c:v>
                </c:pt>
                <c:pt idx="215">
                  <c:v>0.0655969597</c:v>
                </c:pt>
                <c:pt idx="216">
                  <c:v>0.061985371125</c:v>
                </c:pt>
                <c:pt idx="217">
                  <c:v>0.05837362705</c:v>
                </c:pt>
                <c:pt idx="218">
                  <c:v>0.054775722475</c:v>
                </c:pt>
                <c:pt idx="219">
                  <c:v>0.051207324025</c:v>
                </c:pt>
                <c:pt idx="220">
                  <c:v>0.04757066107499999</c:v>
                </c:pt>
                <c:pt idx="221">
                  <c:v>0.043988267624999994</c:v>
                </c:pt>
                <c:pt idx="222">
                  <c:v>0.040432760125</c:v>
                </c:pt>
                <c:pt idx="223">
                  <c:v>0.036772375649999994</c:v>
                </c:pt>
                <c:pt idx="224">
                  <c:v>0.033228414025</c:v>
                </c:pt>
                <c:pt idx="225">
                  <c:v>0.029624732624999997</c:v>
                </c:pt>
                <c:pt idx="226">
                  <c:v>0.02598792195</c:v>
                </c:pt>
                <c:pt idx="227">
                  <c:v>0.0224593004</c:v>
                </c:pt>
                <c:pt idx="228">
                  <c:v>0.018804529474999998</c:v>
                </c:pt>
                <c:pt idx="229">
                  <c:v>0.015225774725</c:v>
                </c:pt>
                <c:pt idx="230">
                  <c:v>0.011611495999999999</c:v>
                </c:pt>
                <c:pt idx="231">
                  <c:v>0.008003701625</c:v>
                </c:pt>
                <c:pt idx="232">
                  <c:v>0.004466706399999999</c:v>
                </c:pt>
                <c:pt idx="233">
                  <c:v>0.000863748075</c:v>
                </c:pt>
                <c:pt idx="234">
                  <c:v>-0.0029730356</c:v>
                </c:pt>
                <c:pt idx="235">
                  <c:v>-0.0065326560750000005</c:v>
                </c:pt>
                <c:pt idx="236">
                  <c:v>-0.01017627765</c:v>
                </c:pt>
                <c:pt idx="237">
                  <c:v>-0.013740322099999999</c:v>
                </c:pt>
                <c:pt idx="238">
                  <c:v>-0.01732066295</c:v>
                </c:pt>
                <c:pt idx="239">
                  <c:v>-0.02093849485</c:v>
                </c:pt>
                <c:pt idx="240">
                  <c:v>-0.024496295975</c:v>
                </c:pt>
                <c:pt idx="241">
                  <c:v>-0.0281178521</c:v>
                </c:pt>
                <c:pt idx="242">
                  <c:v>-0.031747789675</c:v>
                </c:pt>
                <c:pt idx="243">
                  <c:v>-0.035320775375</c:v>
                </c:pt>
                <c:pt idx="244">
                  <c:v>-0.038922637425</c:v>
                </c:pt>
                <c:pt idx="245">
                  <c:v>-0.042505341875</c:v>
                </c:pt>
                <c:pt idx="246">
                  <c:v>-0.0461031687</c:v>
                </c:pt>
                <c:pt idx="247">
                  <c:v>-0.049712152649999994</c:v>
                </c:pt>
                <c:pt idx="248">
                  <c:v>-0.053315826275000006</c:v>
                </c:pt>
                <c:pt idx="249">
                  <c:v>-0.056907160974999996</c:v>
                </c:pt>
                <c:pt idx="250">
                  <c:v>-0.060535434699999995</c:v>
                </c:pt>
                <c:pt idx="251">
                  <c:v>-0.064169563</c:v>
                </c:pt>
                <c:pt idx="252">
                  <c:v>-0.067776564325</c:v>
                </c:pt>
                <c:pt idx="253">
                  <c:v>-0.0713798492</c:v>
                </c:pt>
                <c:pt idx="254">
                  <c:v>-0.074918181725</c:v>
                </c:pt>
                <c:pt idx="255">
                  <c:v>-0.078533650025</c:v>
                </c:pt>
                <c:pt idx="256">
                  <c:v>-0.08213978055</c:v>
                </c:pt>
                <c:pt idx="257">
                  <c:v>-0.08569678862499999</c:v>
                </c:pt>
                <c:pt idx="258">
                  <c:v>-0.0893289343</c:v>
                </c:pt>
                <c:pt idx="259">
                  <c:v>-0.09290168674999999</c:v>
                </c:pt>
                <c:pt idx="260">
                  <c:v>-0.096512404525</c:v>
                </c:pt>
                <c:pt idx="261">
                  <c:v>-0.100127157525</c:v>
                </c:pt>
                <c:pt idx="262">
                  <c:v>-0.113354531775</c:v>
                </c:pt>
                <c:pt idx="263">
                  <c:v>-0.126632770075</c:v>
                </c:pt>
                <c:pt idx="264">
                  <c:v>-0.13980596034999998</c:v>
                </c:pt>
                <c:pt idx="265">
                  <c:v>-0.153040930775</c:v>
                </c:pt>
                <c:pt idx="266">
                  <c:v>-0.16621308697499998</c:v>
                </c:pt>
                <c:pt idx="267">
                  <c:v>-0.179420215125</c:v>
                </c:pt>
                <c:pt idx="268">
                  <c:v>-0.19267385332499998</c:v>
                </c:pt>
                <c:pt idx="269">
                  <c:v>-0.1999019365</c:v>
                </c:pt>
                <c:pt idx="270">
                  <c:v>-0.20589403569999998</c:v>
                </c:pt>
                <c:pt idx="271">
                  <c:v>-0.219080754475</c:v>
                </c:pt>
                <c:pt idx="272">
                  <c:v>-0.23226588715000002</c:v>
                </c:pt>
                <c:pt idx="273">
                  <c:v>-0.24546597115000002</c:v>
                </c:pt>
                <c:pt idx="274">
                  <c:v>-0.2588285993</c:v>
                </c:pt>
                <c:pt idx="275">
                  <c:v>-0.28998031859999995</c:v>
                </c:pt>
                <c:pt idx="276">
                  <c:v>-0.299633206575</c:v>
                </c:pt>
                <c:pt idx="277">
                  <c:v>-0.32130105085</c:v>
                </c:pt>
                <c:pt idx="278">
                  <c:v>-0.35249848715</c:v>
                </c:pt>
                <c:pt idx="279">
                  <c:v>-0.38381298385</c:v>
                </c:pt>
                <c:pt idx="280">
                  <c:v>-0.40058866595</c:v>
                </c:pt>
                <c:pt idx="281">
                  <c:v>-0.41499370389999996</c:v>
                </c:pt>
                <c:pt idx="282">
                  <c:v>-0.446318253675</c:v>
                </c:pt>
                <c:pt idx="283">
                  <c:v>-0.47743564635</c:v>
                </c:pt>
                <c:pt idx="284">
                  <c:v>-0.500219483025</c:v>
                </c:pt>
                <c:pt idx="285">
                  <c:v>-0.5086272358499999</c:v>
                </c:pt>
                <c:pt idx="286">
                  <c:v>-0.5398031353999999</c:v>
                </c:pt>
                <c:pt idx="287">
                  <c:v>-0.5710560852</c:v>
                </c:pt>
                <c:pt idx="288">
                  <c:v>-0.599810282175</c:v>
                </c:pt>
                <c:pt idx="289">
                  <c:v>-0.602204624525</c:v>
                </c:pt>
                <c:pt idx="290">
                  <c:v>-0.633496426</c:v>
                </c:pt>
                <c:pt idx="291">
                  <c:v>-0.6646447398499999</c:v>
                </c:pt>
                <c:pt idx="292">
                  <c:v>-0.69586985515</c:v>
                </c:pt>
                <c:pt idx="293">
                  <c:v>-0.699426552225</c:v>
                </c:pt>
                <c:pt idx="294">
                  <c:v>-0.727039107075</c:v>
                </c:pt>
                <c:pt idx="295">
                  <c:v>-0.758321897325</c:v>
                </c:pt>
                <c:pt idx="296">
                  <c:v>-0.789439981975</c:v>
                </c:pt>
                <c:pt idx="297">
                  <c:v>-0.8002239614</c:v>
                </c:pt>
                <c:pt idx="298">
                  <c:v>-0.820573741025</c:v>
                </c:pt>
                <c:pt idx="299">
                  <c:v>-0.8516569859</c:v>
                </c:pt>
                <c:pt idx="300">
                  <c:v>-0.8828930639500001</c:v>
                </c:pt>
                <c:pt idx="301">
                  <c:v>-0.900819220575</c:v>
                </c:pt>
                <c:pt idx="302">
                  <c:v>-0.9139173587749999</c:v>
                </c:pt>
                <c:pt idx="303">
                  <c:v>-0.945005463025</c:v>
                </c:pt>
                <c:pt idx="304">
                  <c:v>-0.9760198836</c:v>
                </c:pt>
              </c:numCache>
            </c:numRef>
          </c:xVal>
          <c:yVal>
            <c:numRef>
              <c:f>etched!$D$10:$D$314</c:f>
              <c:numCache>
                <c:ptCount val="305"/>
                <c:pt idx="0">
                  <c:v>3.4626735167074836</c:v>
                </c:pt>
                <c:pt idx="1">
                  <c:v>2.029735649804402</c:v>
                </c:pt>
                <c:pt idx="2">
                  <c:v>0.5862873101570059</c:v>
                </c:pt>
                <c:pt idx="3">
                  <c:v>-0.4845251043286109</c:v>
                </c:pt>
                <c:pt idx="4">
                  <c:v>-1.3670579063219377</c:v>
                </c:pt>
                <c:pt idx="5">
                  <c:v>-2.022885585997902</c:v>
                </c:pt>
                <c:pt idx="6">
                  <c:v>-2.545607132438067</c:v>
                </c:pt>
                <c:pt idx="7">
                  <c:v>-2.778858377652258</c:v>
                </c:pt>
                <c:pt idx="8">
                  <c:v>-3.4547953300541314</c:v>
                </c:pt>
                <c:pt idx="9">
                  <c:v>-3.706829888119793</c:v>
                </c:pt>
                <c:pt idx="10">
                  <c:v>-3.7347449045734042</c:v>
                </c:pt>
                <c:pt idx="11">
                  <c:v>-3.782110218162064</c:v>
                </c:pt>
                <c:pt idx="12">
                  <c:v>-3.883100955153953</c:v>
                </c:pt>
                <c:pt idx="13">
                  <c:v>-3.812935011806036</c:v>
                </c:pt>
                <c:pt idx="14">
                  <c:v>-3.8945075332681034</c:v>
                </c:pt>
                <c:pt idx="15">
                  <c:v>-3.9467415814544835</c:v>
                </c:pt>
                <c:pt idx="16">
                  <c:v>-3.9819988565413817</c:v>
                </c:pt>
                <c:pt idx="17">
                  <c:v>-4.088432439939982</c:v>
                </c:pt>
                <c:pt idx="18">
                  <c:v>-4.0701561764978615</c:v>
                </c:pt>
                <c:pt idx="19">
                  <c:v>-4.157043491020717</c:v>
                </c:pt>
                <c:pt idx="20">
                  <c:v>-4.281839811109863</c:v>
                </c:pt>
                <c:pt idx="21">
                  <c:v>-4.2222512883444026</c:v>
                </c:pt>
                <c:pt idx="22">
                  <c:v>-4.31013524705659</c:v>
                </c:pt>
                <c:pt idx="23">
                  <c:v>-4.4059462865071914</c:v>
                </c:pt>
                <c:pt idx="24">
                  <c:v>-4.482053462276907</c:v>
                </c:pt>
                <c:pt idx="25">
                  <c:v>-4.685602060635462</c:v>
                </c:pt>
                <c:pt idx="26">
                  <c:v>-4.64973928399429</c:v>
                </c:pt>
                <c:pt idx="27">
                  <c:v>-4.6790945181665595</c:v>
                </c:pt>
                <c:pt idx="28">
                  <c:v>-4.778892940838204</c:v>
                </c:pt>
                <c:pt idx="29">
                  <c:v>-4.902680636481762</c:v>
                </c:pt>
                <c:pt idx="30">
                  <c:v>-4.860886269685375</c:v>
                </c:pt>
                <c:pt idx="31">
                  <c:v>-4.985487495623333</c:v>
                </c:pt>
                <c:pt idx="32">
                  <c:v>-5.246591377067985</c:v>
                </c:pt>
                <c:pt idx="33">
                  <c:v>-5.436190137909308</c:v>
                </c:pt>
                <c:pt idx="34">
                  <c:v>-5.491900278645154</c:v>
                </c:pt>
                <c:pt idx="35">
                  <c:v>-5.516653372301082</c:v>
                </c:pt>
                <c:pt idx="36">
                  <c:v>-5.669461780605431</c:v>
                </c:pt>
                <c:pt idx="37">
                  <c:v>-5.945475143810769</c:v>
                </c:pt>
                <c:pt idx="38">
                  <c:v>-6.216205661298069</c:v>
                </c:pt>
                <c:pt idx="39">
                  <c:v>-6.259020044032347</c:v>
                </c:pt>
                <c:pt idx="40">
                  <c:v>-6.437812315720787</c:v>
                </c:pt>
                <c:pt idx="41">
                  <c:v>-6.779975270012514</c:v>
                </c:pt>
                <c:pt idx="42">
                  <c:v>-6.972295827397015</c:v>
                </c:pt>
                <c:pt idx="43">
                  <c:v>-7.13815055444553</c:v>
                </c:pt>
                <c:pt idx="44">
                  <c:v>-7.312468825075463</c:v>
                </c:pt>
                <c:pt idx="45">
                  <c:v>-7.4419957774910115</c:v>
                </c:pt>
                <c:pt idx="46">
                  <c:v>-7.597077963476755</c:v>
                </c:pt>
                <c:pt idx="47">
                  <c:v>-7.771927245118922</c:v>
                </c:pt>
                <c:pt idx="48">
                  <c:v>-7.953975544078348</c:v>
                </c:pt>
                <c:pt idx="49">
                  <c:v>-8.221967803613337</c:v>
                </c:pt>
                <c:pt idx="50">
                  <c:v>-8.482891583575803</c:v>
                </c:pt>
                <c:pt idx="51">
                  <c:v>-8.66444029406263</c:v>
                </c:pt>
                <c:pt idx="52">
                  <c:v>-8.858046084869835</c:v>
                </c:pt>
                <c:pt idx="53">
                  <c:v>-8.886815144673523</c:v>
                </c:pt>
                <c:pt idx="54">
                  <c:v>-9.001930408441254</c:v>
                </c:pt>
                <c:pt idx="55">
                  <c:v>-9.122006277064896</c:v>
                </c:pt>
                <c:pt idx="56">
                  <c:v>-9.171020224213859</c:v>
                </c:pt>
                <c:pt idx="57">
                  <c:v>-9.206305198751862</c:v>
                </c:pt>
                <c:pt idx="58">
                  <c:v>-9.314078720146103</c:v>
                </c:pt>
                <c:pt idx="59">
                  <c:v>-9.394091642481191</c:v>
                </c:pt>
                <c:pt idx="60">
                  <c:v>-9.572340286603666</c:v>
                </c:pt>
                <c:pt idx="61">
                  <c:v>-9.73398220546545</c:v>
                </c:pt>
                <c:pt idx="62">
                  <c:v>-9.77113323288335</c:v>
                </c:pt>
                <c:pt idx="63">
                  <c:v>-9.969921708241642</c:v>
                </c:pt>
                <c:pt idx="64">
                  <c:v>-10.13133473302098</c:v>
                </c:pt>
                <c:pt idx="65">
                  <c:v>-10.140015398143202</c:v>
                </c:pt>
                <c:pt idx="66">
                  <c:v>-10.218534761298647</c:v>
                </c:pt>
                <c:pt idx="67">
                  <c:v>-10.476895333710543</c:v>
                </c:pt>
                <c:pt idx="68">
                  <c:v>-10.536514690108005</c:v>
                </c:pt>
                <c:pt idx="69">
                  <c:v>-10.825200490068132</c:v>
                </c:pt>
                <c:pt idx="70">
                  <c:v>-10.939069102322703</c:v>
                </c:pt>
                <c:pt idx="71">
                  <c:v>-11.11472417127194</c:v>
                </c:pt>
                <c:pt idx="72">
                  <c:v>-11.281783441906908</c:v>
                </c:pt>
                <c:pt idx="73">
                  <c:v>-11.505422605406444</c:v>
                </c:pt>
                <c:pt idx="74">
                  <c:v>-11.784302045268511</c:v>
                </c:pt>
                <c:pt idx="75">
                  <c:v>-12.045194157633647</c:v>
                </c:pt>
                <c:pt idx="76">
                  <c:v>-12.296541776824835</c:v>
                </c:pt>
                <c:pt idx="77">
                  <c:v>-12.589027437771527</c:v>
                </c:pt>
                <c:pt idx="78">
                  <c:v>-12.95868364727243</c:v>
                </c:pt>
                <c:pt idx="79">
                  <c:v>-13.246728734997646</c:v>
                </c:pt>
                <c:pt idx="80">
                  <c:v>-13.807333773019792</c:v>
                </c:pt>
                <c:pt idx="81">
                  <c:v>-14.26920029998477</c:v>
                </c:pt>
                <c:pt idx="82">
                  <c:v>-14.918919325510727</c:v>
                </c:pt>
                <c:pt idx="83">
                  <c:v>-15.448720025382125</c:v>
                </c:pt>
                <c:pt idx="84">
                  <c:v>-16.01306841935269</c:v>
                </c:pt>
                <c:pt idx="85">
                  <c:v>-16.46505644696595</c:v>
                </c:pt>
                <c:pt idx="86">
                  <c:v>-16.736758550600328</c:v>
                </c:pt>
                <c:pt idx="87">
                  <c:v>-16.966839047650716</c:v>
                </c:pt>
                <c:pt idx="88">
                  <c:v>-17.01069961558471</c:v>
                </c:pt>
                <c:pt idx="89">
                  <c:v>-16.918278391971594</c:v>
                </c:pt>
                <c:pt idx="90">
                  <c:v>-16.679102106601515</c:v>
                </c:pt>
                <c:pt idx="91">
                  <c:v>-16.447420812117446</c:v>
                </c:pt>
                <c:pt idx="92">
                  <c:v>-16.160790621780613</c:v>
                </c:pt>
                <c:pt idx="93">
                  <c:v>-15.994314365374942</c:v>
                </c:pt>
                <c:pt idx="94">
                  <c:v>-15.612800151828257</c:v>
                </c:pt>
                <c:pt idx="95">
                  <c:v>-15.35277992835267</c:v>
                </c:pt>
                <c:pt idx="96">
                  <c:v>-14.931828984271435</c:v>
                </c:pt>
                <c:pt idx="97">
                  <c:v>-14.718314706631453</c:v>
                </c:pt>
                <c:pt idx="98">
                  <c:v>-14.422235008043494</c:v>
                </c:pt>
                <c:pt idx="99">
                  <c:v>-14.06184470566581</c:v>
                </c:pt>
                <c:pt idx="100">
                  <c:v>-13.843415962009411</c:v>
                </c:pt>
                <c:pt idx="101">
                  <c:v>-13.630492243176763</c:v>
                </c:pt>
                <c:pt idx="102">
                  <c:v>-13.43290120170951</c:v>
                </c:pt>
                <c:pt idx="103">
                  <c:v>-13.205817088804917</c:v>
                </c:pt>
                <c:pt idx="104">
                  <c:v>-13.089527508922954</c:v>
                </c:pt>
                <c:pt idx="105">
                  <c:v>-12.769296299412682</c:v>
                </c:pt>
                <c:pt idx="106">
                  <c:v>-12.636849660703417</c:v>
                </c:pt>
                <c:pt idx="107">
                  <c:v>-12.482168064461854</c:v>
                </c:pt>
                <c:pt idx="108">
                  <c:v>-12.330984906442163</c:v>
                </c:pt>
                <c:pt idx="109">
                  <c:v>-12.244234222754082</c:v>
                </c:pt>
                <c:pt idx="110">
                  <c:v>-11.863187074728222</c:v>
                </c:pt>
                <c:pt idx="111">
                  <c:v>-11.319919131119471</c:v>
                </c:pt>
                <c:pt idx="112">
                  <c:v>-10.951826633818001</c:v>
                </c:pt>
                <c:pt idx="113">
                  <c:v>-10.594708298514005</c:v>
                </c:pt>
                <c:pt idx="114">
                  <c:v>-10.299815922734435</c:v>
                </c:pt>
                <c:pt idx="115">
                  <c:v>-10.017105643871469</c:v>
                </c:pt>
                <c:pt idx="116">
                  <c:v>-9.675386721950224</c:v>
                </c:pt>
                <c:pt idx="117">
                  <c:v>-9.501857707509235</c:v>
                </c:pt>
                <c:pt idx="118">
                  <c:v>-9.335949263734458</c:v>
                </c:pt>
                <c:pt idx="119">
                  <c:v>-9.03347539201643</c:v>
                </c:pt>
                <c:pt idx="120">
                  <c:v>-8.85862038962988</c:v>
                </c:pt>
                <c:pt idx="121">
                  <c:v>-8.72074705142831</c:v>
                </c:pt>
                <c:pt idx="122">
                  <c:v>-8.223043738125433</c:v>
                </c:pt>
                <c:pt idx="123">
                  <c:v>-7.860722364787869</c:v>
                </c:pt>
                <c:pt idx="124">
                  <c:v>-7.826498437919974</c:v>
                </c:pt>
                <c:pt idx="125">
                  <c:v>-7.416383673723159</c:v>
                </c:pt>
                <c:pt idx="126">
                  <c:v>-6.980952949478126</c:v>
                </c:pt>
                <c:pt idx="127">
                  <c:v>-6.723425828894228</c:v>
                </c:pt>
                <c:pt idx="128">
                  <c:v>-6.507834181769537</c:v>
                </c:pt>
                <c:pt idx="129">
                  <c:v>-6.186622550665962</c:v>
                </c:pt>
                <c:pt idx="130">
                  <c:v>-5.8745246825426225</c:v>
                </c:pt>
                <c:pt idx="131">
                  <c:v>-5.8621015009301685</c:v>
                </c:pt>
                <c:pt idx="132">
                  <c:v>-5.6603346326191435</c:v>
                </c:pt>
                <c:pt idx="133">
                  <c:v>-5.576455593392386</c:v>
                </c:pt>
                <c:pt idx="134">
                  <c:v>-5.3368709287847835</c:v>
                </c:pt>
                <c:pt idx="135">
                  <c:v>-5.289551287286113</c:v>
                </c:pt>
                <c:pt idx="136">
                  <c:v>-5.139664658620523</c:v>
                </c:pt>
                <c:pt idx="137">
                  <c:v>-4.99606573571416</c:v>
                </c:pt>
                <c:pt idx="138">
                  <c:v>-4.771644883038297</c:v>
                </c:pt>
                <c:pt idx="139">
                  <c:v>-4.7121829374679844</c:v>
                </c:pt>
                <c:pt idx="140">
                  <c:v>-4.759454593199574</c:v>
                </c:pt>
                <c:pt idx="141">
                  <c:v>-4.664038513736554</c:v>
                </c:pt>
                <c:pt idx="142">
                  <c:v>-4.459147076732082</c:v>
                </c:pt>
                <c:pt idx="143">
                  <c:v>-4.34393288873739</c:v>
                </c:pt>
                <c:pt idx="144">
                  <c:v>-4.33438135662247</c:v>
                </c:pt>
                <c:pt idx="145">
                  <c:v>-4.217588546351314</c:v>
                </c:pt>
                <c:pt idx="146">
                  <c:v>-4.067095937214754</c:v>
                </c:pt>
                <c:pt idx="147">
                  <c:v>-4.014979289637881</c:v>
                </c:pt>
                <c:pt idx="148">
                  <c:v>-3.9872481497346204</c:v>
                </c:pt>
                <c:pt idx="149">
                  <c:v>-3.764164168191375</c:v>
                </c:pt>
                <c:pt idx="150">
                  <c:v>-3.731701587770058</c:v>
                </c:pt>
                <c:pt idx="151">
                  <c:v>-3.6153664499696245</c:v>
                </c:pt>
                <c:pt idx="152">
                  <c:v>-3.5016578461645658</c:v>
                </c:pt>
                <c:pt idx="153">
                  <c:v>-3.629645376127098</c:v>
                </c:pt>
                <c:pt idx="154">
                  <c:v>-2.829439413526163</c:v>
                </c:pt>
                <c:pt idx="155">
                  <c:v>-1.3988733244814084</c:v>
                </c:pt>
                <c:pt idx="156">
                  <c:v>-0.15410748605144287</c:v>
                </c:pt>
                <c:pt idx="157">
                  <c:v>0.8512912080467876</c:v>
                </c:pt>
                <c:pt idx="158">
                  <c:v>1.700254552239332</c:v>
                </c:pt>
                <c:pt idx="159">
                  <c:v>2.2229962988835474</c:v>
                </c:pt>
                <c:pt idx="160">
                  <c:v>2.748374925033054</c:v>
                </c:pt>
                <c:pt idx="161">
                  <c:v>3.48687871709436</c:v>
                </c:pt>
                <c:pt idx="162">
                  <c:v>3.7312120199734187</c:v>
                </c:pt>
                <c:pt idx="163">
                  <c:v>3.8029153250799874</c:v>
                </c:pt>
                <c:pt idx="164">
                  <c:v>3.85896094001291</c:v>
                </c:pt>
                <c:pt idx="165">
                  <c:v>3.9099099189715045</c:v>
                </c:pt>
                <c:pt idx="166">
                  <c:v>3.9287753035665043</c:v>
                </c:pt>
                <c:pt idx="167">
                  <c:v>3.9764125751030472</c:v>
                </c:pt>
                <c:pt idx="168">
                  <c:v>4.051346604587194</c:v>
                </c:pt>
                <c:pt idx="169">
                  <c:v>4.058943630330442</c:v>
                </c:pt>
                <c:pt idx="170">
                  <c:v>4.073783930388061</c:v>
                </c:pt>
                <c:pt idx="171">
                  <c:v>4.159226921736971</c:v>
                </c:pt>
                <c:pt idx="172">
                  <c:v>4.151665023053594</c:v>
                </c:pt>
                <c:pt idx="173">
                  <c:v>4.2469406370797165</c:v>
                </c:pt>
                <c:pt idx="174">
                  <c:v>4.299971401366852</c:v>
                </c:pt>
                <c:pt idx="175">
                  <c:v>4.379445957010421</c:v>
                </c:pt>
                <c:pt idx="176">
                  <c:v>4.497504986263604</c:v>
                </c:pt>
                <c:pt idx="177">
                  <c:v>4.626102486252976</c:v>
                </c:pt>
                <c:pt idx="178">
                  <c:v>4.682315467394083</c:v>
                </c:pt>
                <c:pt idx="179">
                  <c:v>4.775681320616574</c:v>
                </c:pt>
                <c:pt idx="180">
                  <c:v>4.793570403476652</c:v>
                </c:pt>
                <c:pt idx="181">
                  <c:v>4.780011624582465</c:v>
                </c:pt>
                <c:pt idx="182">
                  <c:v>4.891608131595262</c:v>
                </c:pt>
                <c:pt idx="183">
                  <c:v>5.01117582933797</c:v>
                </c:pt>
                <c:pt idx="184">
                  <c:v>5.059475172012701</c:v>
                </c:pt>
                <c:pt idx="185">
                  <c:v>5.356657543572254</c:v>
                </c:pt>
                <c:pt idx="186">
                  <c:v>5.442387336955881</c:v>
                </c:pt>
                <c:pt idx="187">
                  <c:v>5.554990430330225</c:v>
                </c:pt>
                <c:pt idx="188">
                  <c:v>5.655192208411672</c:v>
                </c:pt>
                <c:pt idx="189">
                  <c:v>5.88204849578676</c:v>
                </c:pt>
                <c:pt idx="190">
                  <c:v>6.1367066170626385</c:v>
                </c:pt>
                <c:pt idx="191">
                  <c:v>6.4112747536955155</c:v>
                </c:pt>
                <c:pt idx="192">
                  <c:v>6.76292372932198</c:v>
                </c:pt>
                <c:pt idx="193">
                  <c:v>6.838708268378185</c:v>
                </c:pt>
                <c:pt idx="194">
                  <c:v>6.932958782757111</c:v>
                </c:pt>
                <c:pt idx="195">
                  <c:v>7.056503077214578</c:v>
                </c:pt>
                <c:pt idx="196">
                  <c:v>7.189877564380207</c:v>
                </c:pt>
                <c:pt idx="197">
                  <c:v>7.2760775102719775</c:v>
                </c:pt>
                <c:pt idx="198">
                  <c:v>7.522992460254188</c:v>
                </c:pt>
                <c:pt idx="199">
                  <c:v>7.727906821767564</c:v>
                </c:pt>
                <c:pt idx="200">
                  <c:v>8.022754959884123</c:v>
                </c:pt>
                <c:pt idx="201">
                  <c:v>8.192584681536337</c:v>
                </c:pt>
                <c:pt idx="202">
                  <c:v>8.433395443844995</c:v>
                </c:pt>
                <c:pt idx="203">
                  <c:v>8.721618087086421</c:v>
                </c:pt>
                <c:pt idx="204">
                  <c:v>8.792668169260864</c:v>
                </c:pt>
                <c:pt idx="205">
                  <c:v>8.781324661553198</c:v>
                </c:pt>
                <c:pt idx="206">
                  <c:v>8.764228248931538</c:v>
                </c:pt>
                <c:pt idx="207">
                  <c:v>8.968673716877776</c:v>
                </c:pt>
                <c:pt idx="208">
                  <c:v>8.999228275947662</c:v>
                </c:pt>
                <c:pt idx="209">
                  <c:v>9.125430055169817</c:v>
                </c:pt>
                <c:pt idx="210">
                  <c:v>9.18925020050756</c:v>
                </c:pt>
                <c:pt idx="211">
                  <c:v>9.27209193943851</c:v>
                </c:pt>
                <c:pt idx="212">
                  <c:v>9.433414842084758</c:v>
                </c:pt>
                <c:pt idx="213">
                  <c:v>9.54006644717723</c:v>
                </c:pt>
                <c:pt idx="214">
                  <c:v>9.602718276646826</c:v>
                </c:pt>
                <c:pt idx="215">
                  <c:v>9.720379399439851</c:v>
                </c:pt>
                <c:pt idx="216">
                  <c:v>9.796977891961264</c:v>
                </c:pt>
                <c:pt idx="217">
                  <c:v>10.056172320418845</c:v>
                </c:pt>
                <c:pt idx="218">
                  <c:v>10.108656844398784</c:v>
                </c:pt>
                <c:pt idx="219">
                  <c:v>10.29194184228424</c:v>
                </c:pt>
                <c:pt idx="220">
                  <c:v>10.41455021392827</c:v>
                </c:pt>
                <c:pt idx="221">
                  <c:v>10.535064015962329</c:v>
                </c:pt>
                <c:pt idx="222">
                  <c:v>10.76482155966223</c:v>
                </c:pt>
                <c:pt idx="223">
                  <c:v>10.875050575620739</c:v>
                </c:pt>
                <c:pt idx="224">
                  <c:v>11.103938462855442</c:v>
                </c:pt>
                <c:pt idx="225">
                  <c:v>11.280067621338732</c:v>
                </c:pt>
                <c:pt idx="226">
                  <c:v>11.539213736675881</c:v>
                </c:pt>
                <c:pt idx="227">
                  <c:v>11.799481646365773</c:v>
                </c:pt>
                <c:pt idx="228">
                  <c:v>11.918318048084902</c:v>
                </c:pt>
                <c:pt idx="229">
                  <c:v>12.272047145658009</c:v>
                </c:pt>
                <c:pt idx="230">
                  <c:v>12.625572547341344</c:v>
                </c:pt>
                <c:pt idx="231">
                  <c:v>13.023985698339153</c:v>
                </c:pt>
                <c:pt idx="232">
                  <c:v>13.441022127182773</c:v>
                </c:pt>
                <c:pt idx="233">
                  <c:v>14.0249184757468</c:v>
                </c:pt>
                <c:pt idx="234">
                  <c:v>14.586842342167582</c:v>
                </c:pt>
                <c:pt idx="235">
                  <c:v>15.213006035392212</c:v>
                </c:pt>
                <c:pt idx="236">
                  <c:v>15.726922950806694</c:v>
                </c:pt>
                <c:pt idx="237">
                  <c:v>16.176838869488986</c:v>
                </c:pt>
                <c:pt idx="238">
                  <c:v>16.552121078363804</c:v>
                </c:pt>
                <c:pt idx="239">
                  <c:v>16.841769183533565</c:v>
                </c:pt>
                <c:pt idx="240">
                  <c:v>16.815250277833204</c:v>
                </c:pt>
                <c:pt idx="241">
                  <c:v>16.804989304716795</c:v>
                </c:pt>
                <c:pt idx="242">
                  <c:v>16.66415351378467</c:v>
                </c:pt>
                <c:pt idx="243">
                  <c:v>16.42214969175376</c:v>
                </c:pt>
                <c:pt idx="244">
                  <c:v>16.142731580607244</c:v>
                </c:pt>
                <c:pt idx="245">
                  <c:v>15.913056935286374</c:v>
                </c:pt>
                <c:pt idx="246">
                  <c:v>15.574881367098099</c:v>
                </c:pt>
                <c:pt idx="247">
                  <c:v>15.182845523173798</c:v>
                </c:pt>
                <c:pt idx="248">
                  <c:v>14.814148424405701</c:v>
                </c:pt>
                <c:pt idx="249">
                  <c:v>14.643494630213898</c:v>
                </c:pt>
                <c:pt idx="250">
                  <c:v>14.329224128058184</c:v>
                </c:pt>
                <c:pt idx="251">
                  <c:v>14.030612287907237</c:v>
                </c:pt>
                <c:pt idx="252">
                  <c:v>13.839200724636134</c:v>
                </c:pt>
                <c:pt idx="253">
                  <c:v>13.576133505080833</c:v>
                </c:pt>
                <c:pt idx="254">
                  <c:v>13.39205312275915</c:v>
                </c:pt>
                <c:pt idx="255">
                  <c:v>13.166911126428722</c:v>
                </c:pt>
                <c:pt idx="256">
                  <c:v>12.97527533769007</c:v>
                </c:pt>
                <c:pt idx="257">
                  <c:v>12.90107967966565</c:v>
                </c:pt>
                <c:pt idx="258">
                  <c:v>12.644824981615542</c:v>
                </c:pt>
                <c:pt idx="259">
                  <c:v>12.468009004882974</c:v>
                </c:pt>
                <c:pt idx="260">
                  <c:v>12.258613684958954</c:v>
                </c:pt>
                <c:pt idx="261">
                  <c:v>12.126116818502805</c:v>
                </c:pt>
                <c:pt idx="262">
                  <c:v>11.630106680251634</c:v>
                </c:pt>
                <c:pt idx="263">
                  <c:v>11.084168680613107</c:v>
                </c:pt>
                <c:pt idx="264">
                  <c:v>10.877745294063297</c:v>
                </c:pt>
                <c:pt idx="265">
                  <c:v>10.496800716505254</c:v>
                </c:pt>
                <c:pt idx="266">
                  <c:v>10.050612496354077</c:v>
                </c:pt>
                <c:pt idx="267">
                  <c:v>9.77599469787523</c:v>
                </c:pt>
                <c:pt idx="268">
                  <c:v>9.532746008121462</c:v>
                </c:pt>
                <c:pt idx="269">
                  <c:v>9.35108417777269</c:v>
                </c:pt>
                <c:pt idx="270">
                  <c:v>9.161425811124982</c:v>
                </c:pt>
                <c:pt idx="271">
                  <c:v>8.891652217586262</c:v>
                </c:pt>
                <c:pt idx="272">
                  <c:v>8.705000589713565</c:v>
                </c:pt>
                <c:pt idx="273">
                  <c:v>8.489380318416842</c:v>
                </c:pt>
                <c:pt idx="274">
                  <c:v>8.308893609698066</c:v>
                </c:pt>
                <c:pt idx="275">
                  <c:v>7.888828413722602</c:v>
                </c:pt>
                <c:pt idx="276">
                  <c:v>7.671778163642261</c:v>
                </c:pt>
                <c:pt idx="277">
                  <c:v>7.452338537280686</c:v>
                </c:pt>
                <c:pt idx="278">
                  <c:v>7.088783812946804</c:v>
                </c:pt>
                <c:pt idx="279">
                  <c:v>6.747980255157442</c:v>
                </c:pt>
                <c:pt idx="280">
                  <c:v>6.631067162421819</c:v>
                </c:pt>
                <c:pt idx="281">
                  <c:v>6.440843100037579</c:v>
                </c:pt>
                <c:pt idx="282">
                  <c:v>6.21063037938108</c:v>
                </c:pt>
                <c:pt idx="283">
                  <c:v>5.9531709642224815</c:v>
                </c:pt>
                <c:pt idx="284">
                  <c:v>5.748476350482164</c:v>
                </c:pt>
                <c:pt idx="285">
                  <c:v>5.754060295412433</c:v>
                </c:pt>
                <c:pt idx="286">
                  <c:v>5.484886338310252</c:v>
                </c:pt>
                <c:pt idx="287">
                  <c:v>5.334099608852801</c:v>
                </c:pt>
                <c:pt idx="288">
                  <c:v>4.954594560921022</c:v>
                </c:pt>
                <c:pt idx="289">
                  <c:v>5.060780033989105</c:v>
                </c:pt>
                <c:pt idx="290">
                  <c:v>4.903380646322954</c:v>
                </c:pt>
                <c:pt idx="291">
                  <c:v>4.796309387600765</c:v>
                </c:pt>
                <c:pt idx="292">
                  <c:v>4.555173330085627</c:v>
                </c:pt>
                <c:pt idx="293">
                  <c:v>4.535579808680174</c:v>
                </c:pt>
                <c:pt idx="294">
                  <c:v>4.37193592913142</c:v>
                </c:pt>
                <c:pt idx="295">
                  <c:v>4.292516327113062</c:v>
                </c:pt>
                <c:pt idx="296">
                  <c:v>4.12639207741825</c:v>
                </c:pt>
                <c:pt idx="297">
                  <c:v>4.029810610981685</c:v>
                </c:pt>
                <c:pt idx="298">
                  <c:v>3.9520813417121237</c:v>
                </c:pt>
                <c:pt idx="299">
                  <c:v>3.8338813263982283</c:v>
                </c:pt>
                <c:pt idx="300">
                  <c:v>3.762602025274019</c:v>
                </c:pt>
                <c:pt idx="301">
                  <c:v>3.6643336039469823</c:v>
                </c:pt>
                <c:pt idx="302">
                  <c:v>3.5670907657120656</c:v>
                </c:pt>
                <c:pt idx="303">
                  <c:v>3.604627813930113</c:v>
                </c:pt>
                <c:pt idx="304">
                  <c:v>3.474010671189571</c:v>
                </c:pt>
              </c:numCache>
            </c:numRef>
          </c:yVal>
          <c:smooth val="1"/>
        </c:ser>
        <c:axId val="57807946"/>
        <c:axId val="50509467"/>
      </c:scatterChart>
      <c:valAx>
        <c:axId val="57807946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50509467"/>
        <c:crossesAt val="-0.04"/>
        <c:crossBetween val="midCat"/>
        <c:dispUnits/>
      </c:valAx>
      <c:valAx>
        <c:axId val="5050946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807946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0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1"/>
        </c:manualLayout>
      </c:layout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6mm!$B$10:$B$321</c:f>
              <c:numCache/>
            </c:numRef>
          </c:xVal>
          <c:yVal>
            <c:numRef>
              <c:f>6mm!$C$10:$C$321</c:f>
              <c:numCache/>
            </c:numRef>
          </c:yVal>
          <c:smooth val="1"/>
        </c:ser>
        <c:axId val="51932020"/>
        <c:axId val="64734997"/>
      </c:scatterChart>
      <c:valAx>
        <c:axId val="51932020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64734997"/>
        <c:crossesAt val="-0.04"/>
        <c:crossBetween val="midCat"/>
        <c:dispUnits/>
      </c:valAx>
      <c:valAx>
        <c:axId val="6473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0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8mm!$B$10:$B$305</c:f>
              <c:numCache/>
            </c:numRef>
          </c:xVal>
          <c:yVal>
            <c:numRef>
              <c:f>8mm!$C$10:$C$305</c:f>
              <c:numCache/>
            </c:numRef>
          </c:yVal>
          <c:smooth val="1"/>
        </c:ser>
        <c:axId val="45744062"/>
        <c:axId val="9043375"/>
      </c:scatterChart>
      <c:valAx>
        <c:axId val="45744062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9043375"/>
        <c:crossesAt val="-0.04"/>
        <c:crossBetween val="midCat"/>
        <c:dispUnits/>
      </c:valAx>
      <c:valAx>
        <c:axId val="904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0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png" /><Relationship Id="rId4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24</xdr:row>
      <xdr:rowOff>76200</xdr:rowOff>
    </xdr:from>
    <xdr:to>
      <xdr:col>15</xdr:col>
      <xdr:colOff>495300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4143375" y="4057650"/>
        <a:ext cx="453390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47625</xdr:colOff>
      <xdr:row>15</xdr:row>
      <xdr:rowOff>47625</xdr:rowOff>
    </xdr:from>
    <xdr:to>
      <xdr:col>7</xdr:col>
      <xdr:colOff>438150</xdr:colOff>
      <xdr:row>19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57175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</xdr:row>
      <xdr:rowOff>95250</xdr:rowOff>
    </xdr:from>
    <xdr:to>
      <xdr:col>14</xdr:col>
      <xdr:colOff>504825</xdr:colOff>
      <xdr:row>20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257175"/>
          <a:ext cx="38766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72</xdr:row>
      <xdr:rowOff>66675</xdr:rowOff>
    </xdr:from>
    <xdr:to>
      <xdr:col>15</xdr:col>
      <xdr:colOff>561975</xdr:colOff>
      <xdr:row>91</xdr:row>
      <xdr:rowOff>104775</xdr:rowOff>
    </xdr:to>
    <xdr:graphicFrame>
      <xdr:nvGraphicFramePr>
        <xdr:cNvPr id="4" name="Chart 8"/>
        <xdr:cNvGraphicFramePr/>
      </xdr:nvGraphicFramePr>
      <xdr:xfrm>
        <a:off x="3638550" y="13487400"/>
        <a:ext cx="510540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47625</xdr:colOff>
      <xdr:row>37</xdr:row>
      <xdr:rowOff>47625</xdr:rowOff>
    </xdr:from>
    <xdr:to>
      <xdr:col>7</xdr:col>
      <xdr:colOff>438150</xdr:colOff>
      <xdr:row>41</xdr:row>
      <xdr:rowOff>66675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6810375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76200</xdr:rowOff>
    </xdr:from>
    <xdr:to>
      <xdr:col>12</xdr:col>
      <xdr:colOff>523875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752725" y="1533525"/>
        <a:ext cx="4705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12</xdr:row>
      <xdr:rowOff>76200</xdr:rowOff>
    </xdr:from>
    <xdr:to>
      <xdr:col>12</xdr:col>
      <xdr:colOff>466725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162300" y="2019300"/>
        <a:ext cx="46863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66675</xdr:rowOff>
    </xdr:from>
    <xdr:to>
      <xdr:col>19</xdr:col>
      <xdr:colOff>247650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800725" y="66675"/>
        <a:ext cx="4248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29</xdr:row>
      <xdr:rowOff>38100</xdr:rowOff>
    </xdr:from>
    <xdr:to>
      <xdr:col>20</xdr:col>
      <xdr:colOff>257175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5838825" y="4895850"/>
        <a:ext cx="48291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89</xdr:row>
      <xdr:rowOff>47625</xdr:rowOff>
    </xdr:from>
    <xdr:to>
      <xdr:col>11</xdr:col>
      <xdr:colOff>76200</xdr:colOff>
      <xdr:row>108</xdr:row>
      <xdr:rowOff>114300</xdr:rowOff>
    </xdr:to>
    <xdr:graphicFrame>
      <xdr:nvGraphicFramePr>
        <xdr:cNvPr id="3" name="Chart 3"/>
        <xdr:cNvGraphicFramePr/>
      </xdr:nvGraphicFramePr>
      <xdr:xfrm>
        <a:off x="1428750" y="14944725"/>
        <a:ext cx="40862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371475</xdr:colOff>
      <xdr:row>129</xdr:row>
      <xdr:rowOff>114300</xdr:rowOff>
    </xdr:from>
    <xdr:to>
      <xdr:col>8</xdr:col>
      <xdr:colOff>47625</xdr:colOff>
      <xdr:row>148</xdr:row>
      <xdr:rowOff>123825</xdr:rowOff>
    </xdr:to>
    <xdr:graphicFrame>
      <xdr:nvGraphicFramePr>
        <xdr:cNvPr id="4" name="Chart 5"/>
        <xdr:cNvGraphicFramePr/>
      </xdr:nvGraphicFramePr>
      <xdr:xfrm>
        <a:off x="371475" y="21488400"/>
        <a:ext cx="377190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0.8875</cdr:x>
      <cdr:y>0.5545</cdr:y>
    </cdr:from>
    <cdr:to>
      <cdr:x>0.96</cdr:x>
      <cdr:y>0.6145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8288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cdr:txBody>
    </cdr:sp>
  </cdr:relSizeAnchor>
  <cdr:relSizeAnchor xmlns:cdr="http://schemas.openxmlformats.org/drawingml/2006/chartDrawing">
    <cdr:from>
      <cdr:x>0.948</cdr:x>
      <cdr:y>0.46225</cdr:y>
    </cdr:from>
    <cdr:to>
      <cdr:x>0.95925</cdr:x>
      <cdr:y>0.52875</cdr:y>
    </cdr:to>
    <cdr:sp>
      <cdr:nvSpPr>
        <cdr:cNvPr id="2" name="Line 2"/>
        <cdr:cNvSpPr>
          <a:spLocks/>
        </cdr:cNvSpPr>
      </cdr:nvSpPr>
      <cdr:spPr>
        <a:xfrm flipH="1" flipV="1">
          <a:off x="4429125" y="1524000"/>
          <a:ext cx="57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66675</xdr:rowOff>
    </xdr:from>
    <xdr:to>
      <xdr:col>14</xdr:col>
      <xdr:colOff>85725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3590925" y="1362075"/>
        <a:ext cx="4676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0.55525</cdr:y>
    </cdr:from>
    <cdr:to>
      <cdr:x>0.966</cdr:x>
      <cdr:y>0.616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183832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cdr:txBody>
    </cdr:sp>
  </cdr:relSizeAnchor>
  <cdr:relSizeAnchor xmlns:cdr="http://schemas.openxmlformats.org/drawingml/2006/chartDrawing">
    <cdr:from>
      <cdr:x>0.954</cdr:x>
      <cdr:y>0.46175</cdr:y>
    </cdr:from>
    <cdr:to>
      <cdr:x>0.96525</cdr:x>
      <cdr:y>0.529</cdr:y>
    </cdr:to>
    <cdr:sp>
      <cdr:nvSpPr>
        <cdr:cNvPr id="2" name="Line 2"/>
        <cdr:cNvSpPr>
          <a:spLocks/>
        </cdr:cNvSpPr>
      </cdr:nvSpPr>
      <cdr:spPr>
        <a:xfrm flipH="1" flipV="1">
          <a:off x="4467225" y="1533525"/>
          <a:ext cx="57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13</xdr:col>
      <xdr:colOff>28575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705100" y="1619250"/>
        <a:ext cx="4686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0.55525</cdr:y>
    </cdr:from>
    <cdr:to>
      <cdr:x>0.96625</cdr:x>
      <cdr:y>0.616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8478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cdr:txBody>
    </cdr:sp>
  </cdr:relSizeAnchor>
  <cdr:relSizeAnchor xmlns:cdr="http://schemas.openxmlformats.org/drawingml/2006/chartDrawing">
    <cdr:from>
      <cdr:x>0.9545</cdr:x>
      <cdr:y>0.46175</cdr:y>
    </cdr:from>
    <cdr:to>
      <cdr:x>0.9655</cdr:x>
      <cdr:y>0.529</cdr:y>
    </cdr:to>
    <cdr:sp>
      <cdr:nvSpPr>
        <cdr:cNvPr id="2" name="Line 2"/>
        <cdr:cNvSpPr>
          <a:spLocks/>
        </cdr:cNvSpPr>
      </cdr:nvSpPr>
      <cdr:spPr>
        <a:xfrm flipH="1" flipV="1">
          <a:off x="4476750" y="1533525"/>
          <a:ext cx="47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13</xdr:col>
      <xdr:colOff>38100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2705100" y="1619250"/>
        <a:ext cx="46958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</cdr:x>
      <cdr:y>0.5225</cdr:y>
    </cdr:from>
    <cdr:to>
      <cdr:x>0.9665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17430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cdr:txBody>
    </cdr:sp>
  </cdr:relSizeAnchor>
  <cdr:relSizeAnchor xmlns:cdr="http://schemas.openxmlformats.org/drawingml/2006/chartDrawing">
    <cdr:from>
      <cdr:x>0.95475</cdr:x>
      <cdr:y>0.43475</cdr:y>
    </cdr:from>
    <cdr:to>
      <cdr:x>0.96575</cdr:x>
      <cdr:y>0.49775</cdr:y>
    </cdr:to>
    <cdr:sp>
      <cdr:nvSpPr>
        <cdr:cNvPr id="2" name="Line 2"/>
        <cdr:cNvSpPr>
          <a:spLocks/>
        </cdr:cNvSpPr>
      </cdr:nvSpPr>
      <cdr:spPr>
        <a:xfrm flipH="1" flipV="1">
          <a:off x="4486275" y="1447800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Mail\Attach\2A212magn%20&amp;%20J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Mail\Attach\Cable%20004%20magn&amp;J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data\J%202003\Consult%2003\GSI\fine%20filaments\Vienna\Messdaten%20MNW%20Vienna2A212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 Jc"/>
      <sheetName val="summary"/>
      <sheetName val="Vienna"/>
      <sheetName val="4mm"/>
      <sheetName val="6mm"/>
      <sheetName val="8mm"/>
      <sheetName val="etched"/>
      <sheetName val="GSI4 6micron"/>
    </sheetNames>
    <sheetDataSet>
      <sheetData sheetId="1">
        <row r="49">
          <cell r="B49">
            <v>0.1</v>
          </cell>
          <cell r="C49">
            <v>0.2</v>
          </cell>
          <cell r="D49">
            <v>0.3</v>
          </cell>
          <cell r="E49">
            <v>0.4</v>
          </cell>
          <cell r="F49">
            <v>0.5</v>
          </cell>
          <cell r="G49">
            <v>0.6</v>
          </cell>
          <cell r="H49">
            <v>0.7</v>
          </cell>
          <cell r="I49">
            <v>0.8</v>
          </cell>
          <cell r="J49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c"/>
      <sheetName val="magn reduced"/>
      <sheetName val="magn data"/>
    </sheetNames>
    <sheetDataSet>
      <sheetData sheetId="0">
        <row r="20">
          <cell r="B20">
            <v>27731.56550548927</v>
          </cell>
        </row>
        <row r="21">
          <cell r="B21">
            <v>0.2</v>
          </cell>
        </row>
        <row r="22">
          <cell r="B22">
            <v>3583.836489056534</v>
          </cell>
        </row>
        <row r="23">
          <cell r="B23">
            <v>-415.54162690798097</v>
          </cell>
        </row>
        <row r="24">
          <cell r="B24">
            <v>1.030875696023152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yslo2AT4SCvolume"/>
      <sheetName val="summary"/>
      <sheetName val="red 10mTs"/>
      <sheetName val="red 20mTs"/>
      <sheetName val="red 40mTs"/>
      <sheetName val="red 80mTs"/>
      <sheetName val="red 120mTs"/>
      <sheetName val="red 160mTs"/>
      <sheetName val="2A212T4 SC"/>
    </sheetNames>
    <sheetDataSet>
      <sheetData sheetId="1">
        <row r="115">
          <cell r="B115">
            <v>0.08270241165233005</v>
          </cell>
          <cell r="C115">
            <v>0.0794955305123947</v>
          </cell>
          <cell r="D115">
            <v>0.07830325868017299</v>
          </cell>
          <cell r="E115">
            <v>0.07030278675846119</v>
          </cell>
          <cell r="F115">
            <v>0.06580891370748027</v>
          </cell>
          <cell r="G115">
            <v>0.05887206099324385</v>
          </cell>
          <cell r="H115">
            <v>0.049997415893002904</v>
          </cell>
          <cell r="I115">
            <v>0.04306339125612563</v>
          </cell>
          <cell r="J115">
            <v>0.0345054263344863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99">
      <selection activeCell="K112" sqref="K112"/>
    </sheetView>
  </sheetViews>
  <sheetFormatPr defaultColWidth="9.140625" defaultRowHeight="12.75"/>
  <cols>
    <col min="1" max="1" width="6.140625" style="45" customWidth="1"/>
    <col min="2" max="2" width="7.421875" style="43" customWidth="1"/>
    <col min="3" max="3" width="7.7109375" style="43" customWidth="1"/>
    <col min="4" max="4" width="6.8515625" style="44" customWidth="1"/>
    <col min="5" max="5" width="6.8515625" style="45" customWidth="1"/>
    <col min="6" max="6" width="7.28125" style="45" customWidth="1"/>
    <col min="7" max="7" width="8.00390625" style="45" customWidth="1"/>
    <col min="8" max="8" width="8.421875" style="45" customWidth="1"/>
    <col min="9" max="16384" width="9.140625" style="45" customWidth="1"/>
  </cols>
  <sheetData>
    <row r="1" ht="12.75">
      <c r="A1" s="4" t="s">
        <v>102</v>
      </c>
    </row>
    <row r="2" ht="12.75"/>
    <row r="3" ht="12.75">
      <c r="A3" s="4" t="s">
        <v>84</v>
      </c>
    </row>
    <row r="4" spans="1:4" ht="16.5">
      <c r="A4" s="6" t="s">
        <v>78</v>
      </c>
      <c r="C4" s="46"/>
      <c r="D4" s="46" t="s">
        <v>3</v>
      </c>
    </row>
    <row r="5" ht="12.75">
      <c r="A5" s="6"/>
    </row>
    <row r="6" spans="1:3" ht="12.75">
      <c r="A6" s="6" t="s">
        <v>32</v>
      </c>
      <c r="C6" s="13">
        <v>1.65</v>
      </c>
    </row>
    <row r="7" spans="1:6" ht="12.75">
      <c r="A7" s="6" t="s">
        <v>82</v>
      </c>
      <c r="C7" s="13">
        <v>0.04</v>
      </c>
      <c r="D7" s="19"/>
      <c r="E7" s="19" t="s">
        <v>100</v>
      </c>
      <c r="F7" s="48">
        <f>(1-C7)/(1+C6)</f>
        <v>0.3622641509433962</v>
      </c>
    </row>
    <row r="8" spans="1:7" ht="12.75">
      <c r="A8" s="6" t="s">
        <v>76</v>
      </c>
      <c r="C8" s="43">
        <v>0.535</v>
      </c>
      <c r="D8" s="49"/>
      <c r="E8" s="49" t="s">
        <v>95</v>
      </c>
      <c r="F8" s="48">
        <f>PI()/4*C8^2</f>
        <v>0.22480058931843463</v>
      </c>
      <c r="G8" s="45" t="s">
        <v>94</v>
      </c>
    </row>
    <row r="9" spans="1:6" ht="12.75">
      <c r="A9" s="6"/>
      <c r="D9" s="49"/>
      <c r="E9" s="49"/>
      <c r="F9" s="48"/>
    </row>
    <row r="10" spans="1:6" ht="12.75">
      <c r="A10" s="6" t="s">
        <v>69</v>
      </c>
      <c r="D10" s="49"/>
      <c r="E10" s="49"/>
      <c r="F10" s="48"/>
    </row>
    <row r="11" spans="1:7" ht="12.75">
      <c r="A11" s="50" t="s">
        <v>70</v>
      </c>
      <c r="B11" s="6"/>
      <c r="C11" s="51">
        <f>105/122</f>
        <v>0.860655737704918</v>
      </c>
      <c r="E11" s="52" t="s">
        <v>72</v>
      </c>
      <c r="F11" s="53">
        <f>C11*C8/2</f>
        <v>0.23022540983606557</v>
      </c>
      <c r="G11" s="45" t="s">
        <v>5</v>
      </c>
    </row>
    <row r="12" spans="1:7" ht="12.75">
      <c r="A12" s="50" t="s">
        <v>71</v>
      </c>
      <c r="B12" s="6"/>
      <c r="C12" s="51">
        <f>28/122</f>
        <v>0.22950819672131148</v>
      </c>
      <c r="E12" s="52" t="s">
        <v>75</v>
      </c>
      <c r="F12" s="54">
        <f>C12*C8/2</f>
        <v>0.06139344262295082</v>
      </c>
      <c r="G12" s="45" t="s">
        <v>5</v>
      </c>
    </row>
    <row r="13" spans="1:4" ht="12.75">
      <c r="A13" s="6"/>
      <c r="B13" s="51"/>
      <c r="C13" s="44"/>
      <c r="D13" s="54"/>
    </row>
    <row r="14" spans="1:4" ht="12.75">
      <c r="A14" s="4" t="s">
        <v>85</v>
      </c>
      <c r="B14" s="51"/>
      <c r="C14" s="44"/>
      <c r="D14" s="54"/>
    </row>
    <row r="15" spans="1:8" ht="16.5">
      <c r="A15" s="4" t="s">
        <v>133</v>
      </c>
      <c r="B15" s="89"/>
      <c r="C15" s="46"/>
      <c r="D15" s="46"/>
      <c r="E15" s="46" t="s">
        <v>83</v>
      </c>
      <c r="G15" s="87">
        <v>37747</v>
      </c>
      <c r="H15" s="88"/>
    </row>
    <row r="16" ht="12.75">
      <c r="A16" s="4"/>
    </row>
    <row r="17" spans="1:4" ht="12.75">
      <c r="A17" s="45" t="s">
        <v>55</v>
      </c>
      <c r="D17" s="44" t="s">
        <v>79</v>
      </c>
    </row>
    <row r="18" spans="1:4" ht="12.75">
      <c r="A18" s="45" t="s">
        <v>56</v>
      </c>
      <c r="B18" s="55">
        <v>27335.190049157245</v>
      </c>
      <c r="D18" s="44" t="s">
        <v>96</v>
      </c>
    </row>
    <row r="19" spans="1:4" ht="12.75">
      <c r="A19" s="45" t="s">
        <v>57</v>
      </c>
      <c r="B19" s="56">
        <v>0.1874389390667527</v>
      </c>
      <c r="D19" s="44" t="s">
        <v>97</v>
      </c>
    </row>
    <row r="20" spans="1:2" ht="12.75">
      <c r="A20" s="45" t="s">
        <v>58</v>
      </c>
      <c r="B20" s="55">
        <v>2667.694868653182</v>
      </c>
    </row>
    <row r="21" spans="1:2" ht="12.75">
      <c r="A21" s="45" t="s">
        <v>59</v>
      </c>
      <c r="B21" s="55">
        <v>-232.48988776948465</v>
      </c>
    </row>
    <row r="22" spans="1:4" ht="12.75">
      <c r="A22" s="45" t="s">
        <v>81</v>
      </c>
      <c r="B22" s="43">
        <v>1.022006823895048</v>
      </c>
      <c r="D22" s="44" t="s">
        <v>98</v>
      </c>
    </row>
    <row r="23" ht="12.75"/>
    <row r="24" spans="1:4" ht="12.75">
      <c r="A24" s="45" t="s">
        <v>92</v>
      </c>
      <c r="C24" s="43">
        <v>0.1</v>
      </c>
      <c r="D24" s="57" t="s">
        <v>93</v>
      </c>
    </row>
    <row r="25" spans="2:8" ht="12.75">
      <c r="B25" s="45"/>
      <c r="C25" s="43" t="s">
        <v>54</v>
      </c>
      <c r="D25" s="43"/>
      <c r="E25" s="43"/>
      <c r="F25" s="85" t="s">
        <v>60</v>
      </c>
      <c r="G25" s="85"/>
      <c r="H25" s="44"/>
    </row>
    <row r="26" spans="1:8" s="58" customFormat="1" ht="38.25">
      <c r="A26" s="58" t="s">
        <v>19</v>
      </c>
      <c r="B26" s="59" t="s">
        <v>77</v>
      </c>
      <c r="C26" s="59" t="s">
        <v>53</v>
      </c>
      <c r="D26" s="59" t="s">
        <v>73</v>
      </c>
      <c r="E26" s="59" t="s">
        <v>74</v>
      </c>
      <c r="F26" s="59" t="s">
        <v>53</v>
      </c>
      <c r="G26" s="60" t="s">
        <v>61</v>
      </c>
      <c r="H26" s="61" t="s">
        <v>99</v>
      </c>
    </row>
    <row r="27" spans="1:8" ht="15.75">
      <c r="A27" s="39">
        <v>0.5</v>
      </c>
      <c r="B27" s="42">
        <f aca="true" t="shared" si="0" ref="B27:B34">A27+E27</f>
        <v>0.8730273384099744</v>
      </c>
      <c r="C27" s="27">
        <v>8276</v>
      </c>
      <c r="D27" s="62">
        <f>C27*F$8*F$7</f>
        <v>673.9742226835435</v>
      </c>
      <c r="E27" s="41">
        <f aca="true" t="shared" si="1" ref="E27:E34">C$101*D27*(F$11^3/3-F$12^2*F$11+2/3*F$12^3)/PI()/(F$11^2-F$12^2)^2*1000</f>
        <v>0.3730273384099744</v>
      </c>
      <c r="F27" s="63">
        <f>(B$18*B$19/(B$19+B27))^B$22+B$20+B$21*B27</f>
        <v>8287.902811718739</v>
      </c>
      <c r="G27" s="44">
        <f>5*((C27-F27)/C27)^2</f>
        <v>1.034256283606402E-05</v>
      </c>
      <c r="H27" s="64">
        <f>C$24*10^-6*100*F$8*10^-6/D27</f>
        <v>3.335447881424198E-15</v>
      </c>
    </row>
    <row r="28" spans="1:8" ht="15.75">
      <c r="A28" s="39">
        <v>1</v>
      </c>
      <c r="B28" s="42">
        <f t="shared" si="0"/>
        <v>1.2950503814924712</v>
      </c>
      <c r="C28" s="27">
        <v>6546</v>
      </c>
      <c r="D28" s="62">
        <f aca="true" t="shared" si="2" ref="D28:D34">C28*F$8*F$7</f>
        <v>533.0878759891827</v>
      </c>
      <c r="E28" s="41">
        <f t="shared" si="1"/>
        <v>0.2950503814924713</v>
      </c>
      <c r="F28" s="63">
        <f aca="true" t="shared" si="3" ref="F28:F34">(B$18*B$19/(B$19+B28))^B$22+B$20+B$21*B28</f>
        <v>6501.494138194718</v>
      </c>
      <c r="G28" s="44">
        <f>5*((C28-F28)/C28)^2</f>
        <v>0.00023112793148924422</v>
      </c>
      <c r="H28" s="64">
        <f aca="true" t="shared" si="4" ref="H28:H34">C$24*10^-6*100*F$8*10^-6/D28</f>
        <v>4.216951828088399E-15</v>
      </c>
    </row>
    <row r="29" spans="1:8" ht="15.75">
      <c r="A29" s="39">
        <v>2</v>
      </c>
      <c r="B29" s="42">
        <f t="shared" si="0"/>
        <v>2.211709691700296</v>
      </c>
      <c r="C29" s="27">
        <v>4697</v>
      </c>
      <c r="D29" s="62">
        <f t="shared" si="2"/>
        <v>382.51050313492067</v>
      </c>
      <c r="E29" s="41">
        <f t="shared" si="1"/>
        <v>0.21170969170029594</v>
      </c>
      <c r="F29" s="63">
        <f t="shared" si="3"/>
        <v>4681.61089936447</v>
      </c>
      <c r="G29" s="44">
        <f aca="true" t="shared" si="5" ref="G29:G34">((C29-F29)/C29)^2</f>
        <v>1.0734587466080518E-05</v>
      </c>
      <c r="H29" s="64">
        <f t="shared" si="4"/>
        <v>5.8769782130437865E-15</v>
      </c>
    </row>
    <row r="30" spans="1:8" ht="15.75">
      <c r="A30" s="39">
        <v>3</v>
      </c>
      <c r="B30" s="42">
        <f t="shared" si="0"/>
        <v>3.1685744617754112</v>
      </c>
      <c r="C30" s="27">
        <v>3740</v>
      </c>
      <c r="D30" s="62">
        <f t="shared" si="2"/>
        <v>304.5751078826067</v>
      </c>
      <c r="E30" s="41">
        <f t="shared" si="1"/>
        <v>0.16857446177541133</v>
      </c>
      <c r="F30" s="63">
        <f t="shared" si="3"/>
        <v>3725.0341603274755</v>
      </c>
      <c r="G30" s="44">
        <f t="shared" si="5"/>
        <v>1.6012493716127628E-05</v>
      </c>
      <c r="H30" s="64">
        <f t="shared" si="4"/>
        <v>7.38079322638146E-15</v>
      </c>
    </row>
    <row r="31" spans="1:8" ht="15.75">
      <c r="A31" s="39">
        <v>4</v>
      </c>
      <c r="B31" s="42">
        <f t="shared" si="0"/>
        <v>4.139457054741476</v>
      </c>
      <c r="C31" s="27">
        <v>3094</v>
      </c>
      <c r="D31" s="62">
        <f t="shared" si="2"/>
        <v>251.96668015742915</v>
      </c>
      <c r="E31" s="41">
        <f t="shared" si="1"/>
        <v>0.13945705474147665</v>
      </c>
      <c r="F31" s="63">
        <f t="shared" si="3"/>
        <v>3089.01108513486</v>
      </c>
      <c r="G31" s="44">
        <f t="shared" si="5"/>
        <v>2.599989337706734E-06</v>
      </c>
      <c r="H31" s="64">
        <f t="shared" si="4"/>
        <v>8.921837965955611E-15</v>
      </c>
    </row>
    <row r="32" spans="1:8" ht="15.75">
      <c r="A32" s="39">
        <v>5</v>
      </c>
      <c r="B32" s="42">
        <f t="shared" si="0"/>
        <v>5.115297720112701</v>
      </c>
      <c r="C32" s="27">
        <v>2558</v>
      </c>
      <c r="D32" s="62">
        <f t="shared" si="2"/>
        <v>208.31634384056358</v>
      </c>
      <c r="E32" s="41">
        <f t="shared" si="1"/>
        <v>0.1152977201127011</v>
      </c>
      <c r="F32" s="63">
        <f t="shared" si="3"/>
        <v>2602.459842052746</v>
      </c>
      <c r="G32" s="44">
        <f t="shared" si="5"/>
        <v>0.0003020888881246882</v>
      </c>
      <c r="H32" s="64">
        <f t="shared" si="4"/>
        <v>1.0791308313786812E-14</v>
      </c>
    </row>
    <row r="33" spans="1:8" ht="15.75">
      <c r="A33" s="39">
        <v>6</v>
      </c>
      <c r="B33" s="42">
        <f t="shared" si="0"/>
        <v>6.092445513663468</v>
      </c>
      <c r="C33" s="27">
        <v>2051</v>
      </c>
      <c r="D33" s="62">
        <f t="shared" si="2"/>
        <v>167.02768616770757</v>
      </c>
      <c r="E33" s="41">
        <f t="shared" si="1"/>
        <v>0.09244551366346755</v>
      </c>
      <c r="F33" s="63">
        <f t="shared" si="3"/>
        <v>2196.8597008743545</v>
      </c>
      <c r="G33" s="44">
        <f t="shared" si="5"/>
        <v>0.005057539885326937</v>
      </c>
      <c r="H33" s="64">
        <f t="shared" si="4"/>
        <v>1.3458881846253857E-14</v>
      </c>
    </row>
    <row r="34" spans="1:8" ht="15.75">
      <c r="A34" s="39">
        <v>7</v>
      </c>
      <c r="B34" s="42">
        <f t="shared" si="0"/>
        <v>7.068781986275208</v>
      </c>
      <c r="C34" s="27">
        <v>1526</v>
      </c>
      <c r="D34" s="62">
        <f t="shared" si="2"/>
        <v>124.2731589916732</v>
      </c>
      <c r="E34" s="41">
        <f t="shared" si="1"/>
        <v>0.06878198627520796</v>
      </c>
      <c r="F34" s="63">
        <f t="shared" si="3"/>
        <v>1840.0413442294832</v>
      </c>
      <c r="G34" s="44">
        <f t="shared" si="5"/>
        <v>0.04235108958286201</v>
      </c>
      <c r="H34" s="64">
        <f t="shared" si="4"/>
        <v>1.808923110528615E-14</v>
      </c>
    </row>
    <row r="35" spans="4:7" ht="12.75">
      <c r="D35" s="43"/>
      <c r="E35" s="43"/>
      <c r="F35" s="65" t="s">
        <v>86</v>
      </c>
      <c r="G35" s="66">
        <f>SUM(G27:G32)</f>
        <v>0.0005729064529699113</v>
      </c>
    </row>
    <row r="36" spans="4:7" ht="12.75">
      <c r="D36" s="43"/>
      <c r="E36" s="43"/>
      <c r="F36" s="65"/>
      <c r="G36" s="66"/>
    </row>
    <row r="37" spans="1:8" ht="16.5">
      <c r="A37" s="4" t="s">
        <v>134</v>
      </c>
      <c r="C37" s="46"/>
      <c r="D37" s="46"/>
      <c r="E37" s="46"/>
      <c r="G37" s="87">
        <v>37790</v>
      </c>
      <c r="H37" s="88"/>
    </row>
    <row r="38" ht="12.75">
      <c r="A38" s="4"/>
    </row>
    <row r="39" spans="1:4" ht="12.75">
      <c r="A39" s="45" t="s">
        <v>55</v>
      </c>
      <c r="D39" s="44" t="s">
        <v>79</v>
      </c>
    </row>
    <row r="40" spans="1:4" ht="12.75">
      <c r="A40" s="45" t="s">
        <v>56</v>
      </c>
      <c r="B40" s="55">
        <v>27335.190049157245</v>
      </c>
      <c r="D40" s="44" t="s">
        <v>96</v>
      </c>
    </row>
    <row r="41" spans="1:4" ht="12.75">
      <c r="A41" s="45" t="s">
        <v>57</v>
      </c>
      <c r="B41" s="56">
        <v>0.1874389390667527</v>
      </c>
      <c r="D41" s="44" t="s">
        <v>97</v>
      </c>
    </row>
    <row r="42" spans="1:2" ht="12.75">
      <c r="A42" s="45" t="s">
        <v>58</v>
      </c>
      <c r="B42" s="55">
        <v>2667.694868653182</v>
      </c>
    </row>
    <row r="43" spans="1:2" ht="12.75">
      <c r="A43" s="45" t="s">
        <v>59</v>
      </c>
      <c r="B43" s="55">
        <v>-232.48988776948465</v>
      </c>
    </row>
    <row r="44" spans="1:4" ht="12.75">
      <c r="A44" s="45" t="s">
        <v>81</v>
      </c>
      <c r="B44" s="43">
        <v>1.022006823895048</v>
      </c>
      <c r="D44" s="44" t="s">
        <v>98</v>
      </c>
    </row>
    <row r="45" ht="12.75"/>
    <row r="46" spans="1:4" ht="12.75">
      <c r="A46" s="45" t="s">
        <v>92</v>
      </c>
      <c r="C46" s="43">
        <v>0.1</v>
      </c>
      <c r="D46" s="57" t="s">
        <v>93</v>
      </c>
    </row>
    <row r="47" spans="2:8" ht="12.75">
      <c r="B47" s="45"/>
      <c r="C47" s="43" t="s">
        <v>54</v>
      </c>
      <c r="D47" s="43"/>
      <c r="E47" s="43"/>
      <c r="F47" s="85" t="s">
        <v>60</v>
      </c>
      <c r="G47" s="85"/>
      <c r="H47" s="44"/>
    </row>
    <row r="48" spans="1:8" s="58" customFormat="1" ht="38.25">
      <c r="A48" s="58" t="s">
        <v>19</v>
      </c>
      <c r="B48" s="59" t="s">
        <v>77</v>
      </c>
      <c r="C48" s="59" t="s">
        <v>53</v>
      </c>
      <c r="D48" s="59" t="s">
        <v>73</v>
      </c>
      <c r="E48" s="59" t="s">
        <v>74</v>
      </c>
      <c r="F48" s="59" t="s">
        <v>53</v>
      </c>
      <c r="G48" s="60" t="s">
        <v>61</v>
      </c>
      <c r="H48" s="61" t="s">
        <v>99</v>
      </c>
    </row>
    <row r="49" spans="1:8" ht="15.75">
      <c r="A49" s="39">
        <v>0.5</v>
      </c>
      <c r="B49" s="42">
        <f aca="true" t="shared" si="6" ref="B49:B56">A49+E49</f>
        <v>0.8730273384099744</v>
      </c>
      <c r="C49" s="27">
        <v>8276</v>
      </c>
      <c r="D49" s="62">
        <f>C49*F$8*F$7</f>
        <v>673.9742226835435</v>
      </c>
      <c r="E49" s="41">
        <f aca="true" t="shared" si="7" ref="E49:E56">C$101*D49*(F$11^3/3-F$12^2*F$11+2/3*F$12^3)/PI()/(F$11^2-F$12^2)^2*1000</f>
        <v>0.3730273384099744</v>
      </c>
      <c r="F49" s="63">
        <f>(B$18*B$19/(B$19+B49))^B$22+B$20+B$21*B49</f>
        <v>8287.902811718739</v>
      </c>
      <c r="G49" s="44">
        <f>5*((C49-F49)/C49)^2</f>
        <v>1.034256283606402E-05</v>
      </c>
      <c r="H49" s="64">
        <f>C$24*10^-6*100*F$8*10^-6/D49</f>
        <v>3.335447881424198E-15</v>
      </c>
    </row>
    <row r="50" spans="1:8" ht="15.75">
      <c r="A50" s="39">
        <v>1</v>
      </c>
      <c r="B50" s="42">
        <f t="shared" si="6"/>
        <v>1.2950503814924712</v>
      </c>
      <c r="C50" s="27">
        <v>6546</v>
      </c>
      <c r="D50" s="62">
        <f aca="true" t="shared" si="8" ref="D50:D56">C50*F$8*F$7</f>
        <v>533.0878759891827</v>
      </c>
      <c r="E50" s="41">
        <f t="shared" si="7"/>
        <v>0.2950503814924713</v>
      </c>
      <c r="F50" s="63">
        <f aca="true" t="shared" si="9" ref="F50:F56">(B$18*B$19/(B$19+B50))^B$22+B$20+B$21*B50</f>
        <v>6501.494138194718</v>
      </c>
      <c r="G50" s="44">
        <f>5*((C50-F50)/C50)^2</f>
        <v>0.00023112793148924422</v>
      </c>
      <c r="H50" s="64">
        <f aca="true" t="shared" si="10" ref="H50:H56">C$24*10^-6*100*F$8*10^-6/D50</f>
        <v>4.216951828088399E-15</v>
      </c>
    </row>
    <row r="51" spans="1:8" ht="15.75">
      <c r="A51" s="39">
        <v>2</v>
      </c>
      <c r="B51" s="42">
        <f t="shared" si="6"/>
        <v>2.211709691700296</v>
      </c>
      <c r="C51" s="27">
        <v>4697</v>
      </c>
      <c r="D51" s="62">
        <f t="shared" si="8"/>
        <v>382.51050313492067</v>
      </c>
      <c r="E51" s="41">
        <f t="shared" si="7"/>
        <v>0.21170969170029594</v>
      </c>
      <c r="F51" s="63">
        <f t="shared" si="9"/>
        <v>4681.61089936447</v>
      </c>
      <c r="G51" s="44">
        <f aca="true" t="shared" si="11" ref="G51:G56">((C51-F51)/C51)^2</f>
        <v>1.0734587466080518E-05</v>
      </c>
      <c r="H51" s="64">
        <f t="shared" si="10"/>
        <v>5.8769782130437865E-15</v>
      </c>
    </row>
    <row r="52" spans="1:8" ht="15.75">
      <c r="A52" s="39">
        <v>3</v>
      </c>
      <c r="B52" s="42">
        <f t="shared" si="6"/>
        <v>3.1685744617754112</v>
      </c>
      <c r="C52" s="27">
        <v>3740</v>
      </c>
      <c r="D52" s="62">
        <f t="shared" si="8"/>
        <v>304.5751078826067</v>
      </c>
      <c r="E52" s="41">
        <f t="shared" si="7"/>
        <v>0.16857446177541133</v>
      </c>
      <c r="F52" s="63">
        <f t="shared" si="9"/>
        <v>3725.0341603274755</v>
      </c>
      <c r="G52" s="44">
        <f t="shared" si="11"/>
        <v>1.6012493716127628E-05</v>
      </c>
      <c r="H52" s="64">
        <f t="shared" si="10"/>
        <v>7.38079322638146E-15</v>
      </c>
    </row>
    <row r="53" spans="1:8" ht="15.75">
      <c r="A53" s="39">
        <v>4</v>
      </c>
      <c r="B53" s="42">
        <f t="shared" si="6"/>
        <v>4.139457054741476</v>
      </c>
      <c r="C53" s="27">
        <v>3094</v>
      </c>
      <c r="D53" s="62">
        <f t="shared" si="8"/>
        <v>251.96668015742915</v>
      </c>
      <c r="E53" s="41">
        <f t="shared" si="7"/>
        <v>0.13945705474147665</v>
      </c>
      <c r="F53" s="63">
        <f t="shared" si="9"/>
        <v>3089.01108513486</v>
      </c>
      <c r="G53" s="44">
        <f t="shared" si="11"/>
        <v>2.599989337706734E-06</v>
      </c>
      <c r="H53" s="64">
        <f t="shared" si="10"/>
        <v>8.921837965955611E-15</v>
      </c>
    </row>
    <row r="54" spans="1:8" ht="15.75">
      <c r="A54" s="39">
        <v>5</v>
      </c>
      <c r="B54" s="42">
        <f t="shared" si="6"/>
        <v>5.115297720112701</v>
      </c>
      <c r="C54" s="27">
        <v>2558</v>
      </c>
      <c r="D54" s="62">
        <f t="shared" si="8"/>
        <v>208.31634384056358</v>
      </c>
      <c r="E54" s="41">
        <f t="shared" si="7"/>
        <v>0.1152977201127011</v>
      </c>
      <c r="F54" s="63">
        <f t="shared" si="9"/>
        <v>2602.459842052746</v>
      </c>
      <c r="G54" s="44">
        <f t="shared" si="11"/>
        <v>0.0003020888881246882</v>
      </c>
      <c r="H54" s="64">
        <f t="shared" si="10"/>
        <v>1.0791308313786812E-14</v>
      </c>
    </row>
    <row r="55" spans="1:8" ht="15.75">
      <c r="A55" s="39">
        <v>6</v>
      </c>
      <c r="B55" s="42">
        <f t="shared" si="6"/>
        <v>6.092445513663468</v>
      </c>
      <c r="C55" s="27">
        <v>2051</v>
      </c>
      <c r="D55" s="62">
        <f t="shared" si="8"/>
        <v>167.02768616770757</v>
      </c>
      <c r="E55" s="41">
        <f t="shared" si="7"/>
        <v>0.09244551366346755</v>
      </c>
      <c r="F55" s="63">
        <f t="shared" si="9"/>
        <v>2196.8597008743545</v>
      </c>
      <c r="G55" s="44">
        <f t="shared" si="11"/>
        <v>0.005057539885326937</v>
      </c>
      <c r="H55" s="64">
        <f t="shared" si="10"/>
        <v>1.3458881846253857E-14</v>
      </c>
    </row>
    <row r="56" spans="1:8" ht="15.75">
      <c r="A56" s="39">
        <v>7</v>
      </c>
      <c r="B56" s="42">
        <f t="shared" si="6"/>
        <v>7.068781986275208</v>
      </c>
      <c r="C56" s="27">
        <v>1526</v>
      </c>
      <c r="D56" s="62">
        <f t="shared" si="8"/>
        <v>124.2731589916732</v>
      </c>
      <c r="E56" s="41">
        <f t="shared" si="7"/>
        <v>0.06878198627520796</v>
      </c>
      <c r="F56" s="63">
        <f t="shared" si="9"/>
        <v>1840.0413442294832</v>
      </c>
      <c r="G56" s="44">
        <f t="shared" si="11"/>
        <v>0.04235108958286201</v>
      </c>
      <c r="H56" s="64">
        <f t="shared" si="10"/>
        <v>1.808923110528615E-14</v>
      </c>
    </row>
    <row r="57" spans="4:7" ht="12.75">
      <c r="D57" s="43"/>
      <c r="E57" s="43"/>
      <c r="F57" s="65" t="s">
        <v>86</v>
      </c>
      <c r="G57" s="66">
        <f>SUM(G49:G54)</f>
        <v>0.0005729064529699113</v>
      </c>
    </row>
    <row r="58" spans="4:7" ht="12.75">
      <c r="D58" s="43"/>
      <c r="E58" s="43"/>
      <c r="F58" s="65"/>
      <c r="G58" s="66"/>
    </row>
    <row r="59" spans="1:7" ht="12.75">
      <c r="A59" s="4" t="s">
        <v>87</v>
      </c>
      <c r="D59" s="43"/>
      <c r="E59" s="43"/>
      <c r="F59" s="65"/>
      <c r="G59" s="66"/>
    </row>
    <row r="60" spans="1:7" ht="12.75">
      <c r="A60" s="45" t="s">
        <v>88</v>
      </c>
      <c r="D60" s="67" t="s">
        <v>89</v>
      </c>
      <c r="E60" s="43"/>
      <c r="F60" s="65"/>
      <c r="G60" s="66"/>
    </row>
    <row r="61" spans="1:7" ht="15.75">
      <c r="A61" s="68"/>
      <c r="B61" s="69"/>
      <c r="D61" s="43"/>
      <c r="E61" s="43"/>
      <c r="F61" s="65"/>
      <c r="G61" s="66"/>
    </row>
    <row r="62" spans="1:7" ht="12.75">
      <c r="A62" s="45" t="s">
        <v>55</v>
      </c>
      <c r="D62" s="43"/>
      <c r="E62" s="43"/>
      <c r="F62" s="65"/>
      <c r="G62" s="66"/>
    </row>
    <row r="63" spans="1:7" ht="12.75">
      <c r="A63" s="45" t="s">
        <v>56</v>
      </c>
      <c r="B63" s="55">
        <v>27526.952684917742</v>
      </c>
      <c r="D63" s="43"/>
      <c r="E63" s="43"/>
      <c r="F63" s="65"/>
      <c r="G63" s="66"/>
    </row>
    <row r="64" spans="1:7" ht="12.75">
      <c r="A64" s="45" t="s">
        <v>57</v>
      </c>
      <c r="B64" s="56">
        <v>1.4249673929752644</v>
      </c>
      <c r="D64" s="43"/>
      <c r="E64" s="43"/>
      <c r="F64" s="65"/>
      <c r="G64" s="66"/>
    </row>
    <row r="65" spans="1:7" ht="12.75">
      <c r="A65" s="45" t="s">
        <v>58</v>
      </c>
      <c r="B65" s="55">
        <v>-57.32654981426821</v>
      </c>
      <c r="D65" s="43"/>
      <c r="E65" s="43"/>
      <c r="F65" s="65"/>
      <c r="G65" s="66"/>
    </row>
    <row r="66" spans="1:7" ht="12.75">
      <c r="A66" s="45" t="s">
        <v>59</v>
      </c>
      <c r="B66" s="55">
        <v>-39.91738501498164</v>
      </c>
      <c r="D66" s="43"/>
      <c r="E66" s="43"/>
      <c r="F66" s="65"/>
      <c r="G66" s="66"/>
    </row>
    <row r="67" spans="1:7" ht="12.75">
      <c r="A67" s="45" t="s">
        <v>81</v>
      </c>
      <c r="B67" s="43">
        <v>0.9185684582151813</v>
      </c>
      <c r="D67" s="43"/>
      <c r="E67" s="43"/>
      <c r="F67" s="65"/>
      <c r="G67" s="66"/>
    </row>
    <row r="68" spans="4:7" ht="12.75">
      <c r="D68" s="43"/>
      <c r="E68" s="43"/>
      <c r="F68" s="65"/>
      <c r="G68" s="66"/>
    </row>
    <row r="69" spans="2:7" ht="12.75">
      <c r="B69" s="45"/>
      <c r="C69" s="43" t="s">
        <v>54</v>
      </c>
      <c r="D69" s="43"/>
      <c r="E69" s="43"/>
      <c r="F69" s="85" t="s">
        <v>60</v>
      </c>
      <c r="G69" s="85"/>
    </row>
    <row r="70" spans="1:7" ht="38.25">
      <c r="A70" s="58" t="s">
        <v>19</v>
      </c>
      <c r="B70" s="59" t="s">
        <v>77</v>
      </c>
      <c r="C70" s="59" t="s">
        <v>53</v>
      </c>
      <c r="D70" s="59" t="s">
        <v>73</v>
      </c>
      <c r="E70" s="59" t="s">
        <v>74</v>
      </c>
      <c r="F70" s="59" t="s">
        <v>53</v>
      </c>
      <c r="G70" s="60" t="s">
        <v>61</v>
      </c>
    </row>
    <row r="71" spans="1:7" ht="12.75">
      <c r="A71" s="39">
        <v>0.5</v>
      </c>
      <c r="B71" s="42">
        <f aca="true" t="shared" si="12" ref="B71:B77">A71+E71</f>
        <v>0.9089620805580109</v>
      </c>
      <c r="C71" s="63">
        <f aca="true" t="shared" si="13" ref="C71:C77">D71/F$8/F$7</f>
        <v>9073.24967956718</v>
      </c>
      <c r="D71" s="27">
        <v>738.9</v>
      </c>
      <c r="E71" s="41">
        <f aca="true" t="shared" si="14" ref="E71:E77">C$101*D71*(F$11^3/3-F$12^2*F$11+2/3*F$12^3)/PI()/(F$11^2-F$12^2)^2*1000</f>
        <v>0.40896208055801087</v>
      </c>
      <c r="F71" s="63">
        <f aca="true" t="shared" si="15" ref="F71:F77">(B$63*B$64/(A71+B$64))^B$67+B$65+B$66*A71</f>
        <v>9005.934007328953</v>
      </c>
      <c r="G71" s="44">
        <f aca="true" t="shared" si="16" ref="G71:G77">((C71-F71)/C71)^2</f>
        <v>5.504357719339435E-05</v>
      </c>
    </row>
    <row r="72" spans="1:7" ht="12.75">
      <c r="A72" s="39">
        <v>1</v>
      </c>
      <c r="B72" s="42">
        <f t="shared" si="12"/>
        <v>1.3258302569014766</v>
      </c>
      <c r="C72" s="63">
        <f t="shared" si="13"/>
        <v>7228.883592314521</v>
      </c>
      <c r="D72" s="27">
        <v>588.7</v>
      </c>
      <c r="E72" s="41">
        <f t="shared" si="14"/>
        <v>0.32583025690147654</v>
      </c>
      <c r="F72" s="63">
        <f t="shared" si="15"/>
        <v>7249.9826260579075</v>
      </c>
      <c r="G72" s="44">
        <f t="shared" si="16"/>
        <v>8.518883337141804E-06</v>
      </c>
    </row>
    <row r="73" spans="1:7" ht="12.75">
      <c r="A73" s="39">
        <v>2</v>
      </c>
      <c r="B73" s="42">
        <f t="shared" si="12"/>
        <v>2.2314629071448913</v>
      </c>
      <c r="C73" s="63">
        <f t="shared" si="13"/>
        <v>5135.245657051014</v>
      </c>
      <c r="D73" s="27">
        <v>418.2</v>
      </c>
      <c r="E73" s="41">
        <f t="shared" si="14"/>
        <v>0.23146290714489123</v>
      </c>
      <c r="F73" s="63">
        <f t="shared" si="15"/>
        <v>5213.2059864401</v>
      </c>
      <c r="G73" s="44">
        <f t="shared" si="16"/>
        <v>0.0002304755620915465</v>
      </c>
    </row>
    <row r="74" spans="1:7" ht="12.75">
      <c r="A74" s="39">
        <v>3</v>
      </c>
      <c r="B74" s="42">
        <f t="shared" si="12"/>
        <v>3.1827018308190547</v>
      </c>
      <c r="C74" s="63">
        <f t="shared" si="13"/>
        <v>4053.4303954867046</v>
      </c>
      <c r="D74" s="27">
        <v>330.1</v>
      </c>
      <c r="E74" s="41">
        <f t="shared" si="14"/>
        <v>0.18270183081905456</v>
      </c>
      <c r="F74" s="63">
        <f t="shared" si="15"/>
        <v>4051.45229666173</v>
      </c>
      <c r="G74" s="44">
        <f t="shared" si="16"/>
        <v>2.381499695415512E-07</v>
      </c>
    </row>
    <row r="75" spans="1:7" ht="12.75">
      <c r="A75" s="39">
        <v>4</v>
      </c>
      <c r="B75" s="42">
        <f t="shared" si="12"/>
        <v>4.149825463807083</v>
      </c>
      <c r="C75" s="63">
        <f t="shared" si="13"/>
        <v>3324.0339535239345</v>
      </c>
      <c r="D75" s="27">
        <v>270.7</v>
      </c>
      <c r="E75" s="41">
        <f t="shared" si="14"/>
        <v>0.14982546380708286</v>
      </c>
      <c r="F75" s="63">
        <f t="shared" si="15"/>
        <v>3289.7805033039417</v>
      </c>
      <c r="G75" s="44">
        <f t="shared" si="16"/>
        <v>0.00010618856287200293</v>
      </c>
    </row>
    <row r="76" spans="1:7" ht="12.75">
      <c r="A76" s="39">
        <v>5</v>
      </c>
      <c r="B76" s="42">
        <f t="shared" si="12"/>
        <v>5.1237568293581965</v>
      </c>
      <c r="C76" s="63">
        <f t="shared" si="13"/>
        <v>2745.6741485332536</v>
      </c>
      <c r="D76" s="27">
        <v>223.6</v>
      </c>
      <c r="E76" s="41">
        <f t="shared" si="14"/>
        <v>0.12375682935819628</v>
      </c>
      <c r="F76" s="63">
        <f t="shared" si="15"/>
        <v>2745.1328375181142</v>
      </c>
      <c r="G76" s="44">
        <f t="shared" si="16"/>
        <v>3.8868317340887615E-08</v>
      </c>
    </row>
    <row r="77" spans="1:7" ht="12.75">
      <c r="A77" s="39">
        <v>6</v>
      </c>
      <c r="B77" s="42">
        <f t="shared" si="12"/>
        <v>6.099680702000945</v>
      </c>
      <c r="C77" s="63">
        <f t="shared" si="13"/>
        <v>2211.520188510013</v>
      </c>
      <c r="D77" s="27">
        <v>180.1</v>
      </c>
      <c r="E77" s="41">
        <f t="shared" si="14"/>
        <v>0.09968070200094432</v>
      </c>
      <c r="F77" s="63">
        <f t="shared" si="15"/>
        <v>2331.6788727685416</v>
      </c>
      <c r="G77" s="44">
        <f t="shared" si="16"/>
        <v>0.0029520826454811264</v>
      </c>
    </row>
    <row r="78" spans="4:7" ht="12.75">
      <c r="D78" s="43"/>
      <c r="E78" s="43"/>
      <c r="F78" s="65"/>
      <c r="G78" s="66">
        <f>SUM(G71:G76)</f>
        <v>0.000400503603780968</v>
      </c>
    </row>
    <row r="79" spans="4:7" ht="12.75">
      <c r="D79" s="43"/>
      <c r="E79" s="43"/>
      <c r="F79" s="65"/>
      <c r="G79" s="66"/>
    </row>
    <row r="80" spans="1:7" ht="12.75">
      <c r="A80" s="4" t="s">
        <v>112</v>
      </c>
      <c r="D80" s="43"/>
      <c r="E80" s="43"/>
      <c r="F80" s="65"/>
      <c r="G80" s="66"/>
    </row>
    <row r="81" spans="4:7" ht="12.75">
      <c r="D81" s="43"/>
      <c r="E81" s="43"/>
      <c r="F81" s="65"/>
      <c r="G81" s="66"/>
    </row>
    <row r="82" spans="1:7" ht="12.75">
      <c r="A82" s="4" t="s">
        <v>115</v>
      </c>
      <c r="D82" s="43"/>
      <c r="E82" s="74" t="s">
        <v>116</v>
      </c>
      <c r="F82" s="65"/>
      <c r="G82" s="66"/>
    </row>
    <row r="83" spans="1:7" ht="38.25">
      <c r="A83" s="59" t="s">
        <v>77</v>
      </c>
      <c r="B83" s="59" t="s">
        <v>53</v>
      </c>
      <c r="C83" s="59" t="s">
        <v>113</v>
      </c>
      <c r="D83" s="59"/>
      <c r="E83" s="59" t="s">
        <v>77</v>
      </c>
      <c r="F83" s="59" t="s">
        <v>53</v>
      </c>
      <c r="G83" s="59" t="s">
        <v>113</v>
      </c>
    </row>
    <row r="84" spans="1:8" ht="12.75">
      <c r="A84" s="45">
        <v>0.504267807235141</v>
      </c>
      <c r="B84" s="63">
        <v>12180.225236624645</v>
      </c>
      <c r="C84" s="63">
        <v>12238.337796850334</v>
      </c>
      <c r="D84" s="43"/>
      <c r="E84" s="70">
        <v>1.371807519886855</v>
      </c>
      <c r="F84" s="63">
        <v>7811.423107469703</v>
      </c>
      <c r="G84" s="63">
        <v>7737.799895461789</v>
      </c>
      <c r="H84" s="66"/>
    </row>
    <row r="85" spans="1:8" ht="12.75">
      <c r="A85" s="45">
        <v>0.8924184061025688</v>
      </c>
      <c r="B85" s="63">
        <v>9478.583611223317</v>
      </c>
      <c r="C85" s="63">
        <v>9362.156099795046</v>
      </c>
      <c r="D85" s="43"/>
      <c r="E85" s="70">
        <v>2.268167793089125</v>
      </c>
      <c r="F85" s="63">
        <v>5653.974168826835</v>
      </c>
      <c r="G85" s="63">
        <v>5715.021246619179</v>
      </c>
      <c r="H85" s="66"/>
    </row>
    <row r="86" spans="1:8" ht="12.75">
      <c r="A86" s="45">
        <v>1.3133464124402807</v>
      </c>
      <c r="B86" s="63">
        <v>7568.656626202591</v>
      </c>
      <c r="C86" s="63">
        <v>7591.340000637426</v>
      </c>
      <c r="D86" s="43"/>
      <c r="E86" s="70">
        <v>3.213009534644372</v>
      </c>
      <c r="F86" s="63">
        <v>4464.791711810679</v>
      </c>
      <c r="G86" s="63">
        <v>4533.3467809835665</v>
      </c>
      <c r="H86" s="66"/>
    </row>
    <row r="87" spans="1:8" ht="12.75">
      <c r="A87" s="45">
        <v>2.2255898065422763</v>
      </c>
      <c r="B87" s="63">
        <v>5448.959095439998</v>
      </c>
      <c r="C87" s="63">
        <v>5504.83633824141</v>
      </c>
      <c r="D87" s="43"/>
      <c r="E87" s="70">
        <v>4.175689267638844</v>
      </c>
      <c r="F87" s="63">
        <v>3661.180211080876</v>
      </c>
      <c r="G87" s="63">
        <v>3681.8082471304415</v>
      </c>
      <c r="H87" s="66"/>
    </row>
    <row r="88" spans="1:8" ht="12.75">
      <c r="A88" s="45">
        <v>3.178384736809431</v>
      </c>
      <c r="B88" s="63">
        <v>4308.754677455968</v>
      </c>
      <c r="C88" s="63">
        <v>4300.064391274921</v>
      </c>
      <c r="D88" s="43"/>
      <c r="E88" s="70">
        <v>5.143999428098769</v>
      </c>
      <c r="F88" s="63">
        <v>3043.9109722441485</v>
      </c>
      <c r="G88" s="63">
        <v>2988.597801655145</v>
      </c>
      <c r="H88" s="66"/>
    </row>
    <row r="89" spans="1:8" ht="12.75">
      <c r="A89" s="45">
        <v>4.14637773848909</v>
      </c>
      <c r="B89" s="63">
        <v>3535.6487145202095</v>
      </c>
      <c r="C89" s="63">
        <v>3505.1217812741133</v>
      </c>
      <c r="D89" s="43"/>
      <c r="E89" s="70">
        <v>6.114252833436151</v>
      </c>
      <c r="F89" s="63">
        <v>2528.9985221444376</v>
      </c>
      <c r="G89" s="63">
        <v>2381.828943742876</v>
      </c>
      <c r="H89" s="66"/>
    </row>
    <row r="90" spans="1:8" ht="12.75">
      <c r="A90" s="45">
        <v>5.120954236540984</v>
      </c>
      <c r="B90" s="63">
        <v>2921.5623588403832</v>
      </c>
      <c r="C90" s="63">
        <v>2934.6733384862328</v>
      </c>
      <c r="D90" s="43"/>
      <c r="E90" s="70">
        <v>7.084257104814885</v>
      </c>
      <c r="F90" s="63">
        <v>2076.3730629194124</v>
      </c>
      <c r="G90" s="63">
        <v>1827.5588568110993</v>
      </c>
      <c r="H90" s="66"/>
    </row>
    <row r="91" spans="1:8" ht="12.75">
      <c r="A91" s="45">
        <v>6.096861441306417</v>
      </c>
      <c r="B91" s="63">
        <v>2339.6182642016506</v>
      </c>
      <c r="C91" s="63">
        <v>2500.8177400442623</v>
      </c>
      <c r="D91" s="43"/>
      <c r="E91" s="70">
        <v>8.054261376193619</v>
      </c>
      <c r="F91" s="63">
        <v>1663.929645759249</v>
      </c>
      <c r="G91" s="63">
        <v>1306.9342012745665</v>
      </c>
      <c r="H91" s="66"/>
    </row>
    <row r="92" spans="4:7" ht="12.75">
      <c r="D92" s="43"/>
      <c r="E92" s="43"/>
      <c r="F92" s="65"/>
      <c r="G92" s="66"/>
    </row>
    <row r="93" spans="4:7" ht="12.75">
      <c r="D93" s="43"/>
      <c r="E93" s="43"/>
      <c r="F93" s="65"/>
      <c r="G93" s="66"/>
    </row>
    <row r="94" spans="4:7" ht="12.75">
      <c r="D94" s="43"/>
      <c r="E94" s="43"/>
      <c r="F94" s="65"/>
      <c r="G94" s="66"/>
    </row>
    <row r="95" spans="4:7" ht="12.75">
      <c r="D95" s="43"/>
      <c r="E95" s="43"/>
      <c r="F95" s="65"/>
      <c r="G95" s="66"/>
    </row>
    <row r="96" spans="4:7" ht="12.75">
      <c r="D96" s="43"/>
      <c r="E96" s="43"/>
      <c r="F96" s="65"/>
      <c r="G96" s="66"/>
    </row>
    <row r="97" ht="12.75">
      <c r="A97" s="4" t="s">
        <v>117</v>
      </c>
    </row>
    <row r="98" ht="12.75"/>
    <row r="99" spans="1:5" ht="12.75">
      <c r="A99" s="47" t="s">
        <v>80</v>
      </c>
      <c r="B99" s="47"/>
      <c r="C99" s="26">
        <v>8670</v>
      </c>
      <c r="D99" s="26"/>
      <c r="E99" s="44"/>
    </row>
    <row r="100" spans="1:4" ht="12.75">
      <c r="A100" s="45" t="s">
        <v>66</v>
      </c>
      <c r="C100" s="43">
        <f>C8*SQRT((1-C7)*F7/C99)</f>
        <v>0.0033883832746079284</v>
      </c>
      <c r="D100" s="44" t="s">
        <v>5</v>
      </c>
    </row>
    <row r="101" spans="1:3" ht="12.75">
      <c r="A101" s="40" t="s">
        <v>67</v>
      </c>
      <c r="C101" s="43">
        <f>0.0000004*PI()</f>
        <v>1.2566370614359173E-06</v>
      </c>
    </row>
    <row r="102" spans="1:6" ht="12.75">
      <c r="A102" s="67" t="s">
        <v>90</v>
      </c>
      <c r="E102" s="85" t="s">
        <v>91</v>
      </c>
      <c r="F102" s="86"/>
    </row>
    <row r="103" spans="1:6" ht="12.75">
      <c r="A103" s="45" t="s">
        <v>56</v>
      </c>
      <c r="B103" s="55">
        <f>B18</f>
        <v>27335.190049157245</v>
      </c>
      <c r="E103" s="45" t="s">
        <v>56</v>
      </c>
      <c r="F103" s="55">
        <f>'[2]Jc'!$B20</f>
        <v>27731.56550548927</v>
      </c>
    </row>
    <row r="104" spans="1:6" ht="12.75">
      <c r="A104" s="45" t="s">
        <v>57</v>
      </c>
      <c r="B104" s="51">
        <f>B19</f>
        <v>0.1874389390667527</v>
      </c>
      <c r="E104" s="45" t="s">
        <v>57</v>
      </c>
      <c r="F104" s="55">
        <f>'[2]Jc'!$B21</f>
        <v>0.2</v>
      </c>
    </row>
    <row r="105" spans="1:6" ht="12.75">
      <c r="A105" s="45" t="s">
        <v>58</v>
      </c>
      <c r="B105" s="55">
        <f>B20</f>
        <v>2667.694868653182</v>
      </c>
      <c r="E105" s="45" t="s">
        <v>58</v>
      </c>
      <c r="F105" s="55">
        <f>'[2]Jc'!$B22</f>
        <v>3583.836489056534</v>
      </c>
    </row>
    <row r="106" spans="1:6" ht="12.75">
      <c r="A106" s="45" t="s">
        <v>59</v>
      </c>
      <c r="B106" s="55">
        <f>B21</f>
        <v>-232.48988776948465</v>
      </c>
      <c r="E106" s="45" t="s">
        <v>59</v>
      </c>
      <c r="F106" s="55">
        <f>'[2]Jc'!$B23</f>
        <v>-415.54162690798097</v>
      </c>
    </row>
    <row r="107" spans="1:6" ht="12.75">
      <c r="A107" s="45" t="s">
        <v>81</v>
      </c>
      <c r="B107" s="51">
        <f>B22</f>
        <v>1.022006823895048</v>
      </c>
      <c r="E107" s="45" t="s">
        <v>81</v>
      </c>
      <c r="F107" s="51">
        <f>'[2]Jc'!$B24</f>
        <v>1.030875696023152</v>
      </c>
    </row>
    <row r="108" ht="12.75">
      <c r="A108" s="40"/>
    </row>
    <row r="109" spans="3:7" ht="12.75">
      <c r="C109" s="43" t="s">
        <v>90</v>
      </c>
      <c r="D109" s="26"/>
      <c r="F109" s="85" t="s">
        <v>91</v>
      </c>
      <c r="G109" s="86"/>
    </row>
    <row r="110" spans="1:7" ht="12.75">
      <c r="A110" s="45" t="s">
        <v>19</v>
      </c>
      <c r="B110" s="70" t="s">
        <v>64</v>
      </c>
      <c r="C110" s="70" t="s">
        <v>65</v>
      </c>
      <c r="D110" s="70" t="s">
        <v>68</v>
      </c>
      <c r="F110" s="70" t="s">
        <v>65</v>
      </c>
      <c r="G110" s="70" t="s">
        <v>68</v>
      </c>
    </row>
    <row r="111" spans="1:7" ht="12.75">
      <c r="A111" s="67">
        <f>'[1]summary'!B49</f>
        <v>0.1</v>
      </c>
      <c r="B111" s="70">
        <f>'mag sum''ry'!C64</f>
        <v>28.165788867814015</v>
      </c>
      <c r="C111" s="70">
        <f>2/3/PI()*C$101*C$100*((B$18*B$19/(A111+B$19))^B$22+B$20+B$21*A111)*10^6</f>
        <v>22.367318197250498</v>
      </c>
      <c r="D111" s="70">
        <f>B111/C111</f>
        <v>1.2592385291534993</v>
      </c>
      <c r="F111" s="55">
        <f>2/3/PI()*C$101*C$100*((F$103*F$104/(A111+F$104))^F$107+F$105+F$106*A111)*10^6</f>
        <v>25.825632922191595</v>
      </c>
      <c r="G111" s="70">
        <f>B111/F111</f>
        <v>1.090613691934402</v>
      </c>
    </row>
    <row r="112" spans="1:7" ht="12.75">
      <c r="A112" s="67">
        <f>'[1]summary'!C49</f>
        <v>0.2</v>
      </c>
      <c r="B112" s="70">
        <f>'mag sum''ry'!D64</f>
        <v>22.258682237673213</v>
      </c>
      <c r="C112" s="70">
        <f aca="true" t="shared" si="17" ref="C112:C119">2/3/PI()*C$101*C$100*((B$18*B$19/(A112+B$19))^B$22+B$20+B$21*A112)*10^6</f>
        <v>17.092857592562492</v>
      </c>
      <c r="D112" s="70">
        <f aca="true" t="shared" si="18" ref="D112:D119">B112/C112</f>
        <v>1.302221241658182</v>
      </c>
      <c r="F112" s="55">
        <f aca="true" t="shared" si="19" ref="F112:F119">2/3/PI()*C$101*C$100*((F$103*F$104/(A112+F$104))^F$107+F$105+F$106*A112)*10^6</f>
        <v>19.981796529777952</v>
      </c>
      <c r="G112" s="70">
        <f aca="true" t="shared" si="20" ref="G112:G119">B112/F112</f>
        <v>1.1139479978440439</v>
      </c>
    </row>
    <row r="113" spans="1:7" ht="12.75">
      <c r="A113" s="67">
        <f>'[1]summary'!D49</f>
        <v>0.3</v>
      </c>
      <c r="B113" s="70">
        <f>'mag sum''ry'!E64</f>
        <v>18.711912216981826</v>
      </c>
      <c r="C113" s="70">
        <f t="shared" si="17"/>
        <v>13.992088747252994</v>
      </c>
      <c r="D113" s="70">
        <f t="shared" si="18"/>
        <v>1.3373208643102306</v>
      </c>
      <c r="F113" s="55">
        <f t="shared" si="19"/>
        <v>16.488138067811303</v>
      </c>
      <c r="G113" s="70">
        <f t="shared" si="20"/>
        <v>1.134871150400654</v>
      </c>
    </row>
    <row r="114" spans="1:7" ht="12.75">
      <c r="A114" s="67">
        <f>'[1]summary'!E49</f>
        <v>0.4</v>
      </c>
      <c r="B114" s="70">
        <f>'mag sum''ry'!F64</f>
        <v>16.273483006634443</v>
      </c>
      <c r="C114" s="70">
        <f t="shared" si="17"/>
        <v>11.949206690750104</v>
      </c>
      <c r="D114" s="70">
        <f t="shared" si="18"/>
        <v>1.3618881510545604</v>
      </c>
      <c r="F114" s="55">
        <f t="shared" si="19"/>
        <v>14.160992947254128</v>
      </c>
      <c r="G114" s="70">
        <f t="shared" si="20"/>
        <v>1.149176690310402</v>
      </c>
    </row>
    <row r="115" spans="1:7" ht="12.75">
      <c r="A115" s="67">
        <f>'[1]summary'!F49</f>
        <v>0.5</v>
      </c>
      <c r="B115" s="70">
        <f>'mag sum''ry'!G64</f>
        <v>14.313258409304291</v>
      </c>
      <c r="C115" s="70">
        <f t="shared" si="17"/>
        <v>10.499998745157457</v>
      </c>
      <c r="D115" s="70">
        <f t="shared" si="18"/>
        <v>1.3631676304633358</v>
      </c>
      <c r="F115" s="55">
        <f t="shared" si="19"/>
        <v>12.49653200576618</v>
      </c>
      <c r="G115" s="70">
        <f t="shared" si="20"/>
        <v>1.1453784460120482</v>
      </c>
    </row>
    <row r="116" spans="1:7" ht="12.75">
      <c r="A116" s="67">
        <f>'[1]summary'!G49</f>
        <v>0.6</v>
      </c>
      <c r="B116" s="70">
        <f>'mag sum''ry'!H64</f>
        <v>13.11605440172899</v>
      </c>
      <c r="C116" s="70">
        <f t="shared" si="17"/>
        <v>9.416978595126988</v>
      </c>
      <c r="D116" s="70">
        <f t="shared" si="18"/>
        <v>1.3928091976885415</v>
      </c>
      <c r="F116" s="55">
        <f t="shared" si="19"/>
        <v>11.24422541275704</v>
      </c>
      <c r="G116" s="70">
        <f t="shared" si="20"/>
        <v>1.1664702476391378</v>
      </c>
    </row>
    <row r="117" spans="1:7" ht="12.75">
      <c r="A117" s="67">
        <f>'[1]summary'!H49</f>
        <v>0.7</v>
      </c>
      <c r="B117" s="70">
        <f>'mag sum''ry'!I64</f>
        <v>11.964772494362972</v>
      </c>
      <c r="C117" s="70">
        <f t="shared" si="17"/>
        <v>8.575616495987001</v>
      </c>
      <c r="D117" s="70">
        <f t="shared" si="18"/>
        <v>1.3952084377795977</v>
      </c>
      <c r="F117" s="55">
        <f t="shared" si="19"/>
        <v>10.265533652150083</v>
      </c>
      <c r="G117" s="70">
        <f t="shared" si="20"/>
        <v>1.1655285443301808</v>
      </c>
    </row>
    <row r="118" spans="1:7" ht="12.75">
      <c r="A118" s="67">
        <f>'[1]summary'!I49</f>
        <v>0.8</v>
      </c>
      <c r="B118" s="70">
        <f>'mag sum''ry'!J64</f>
        <v>11.056905015386743</v>
      </c>
      <c r="C118" s="70">
        <f t="shared" si="17"/>
        <v>7.9020432024069125</v>
      </c>
      <c r="D118" s="70">
        <f t="shared" si="18"/>
        <v>1.3992463382152707</v>
      </c>
      <c r="F118" s="55">
        <f t="shared" si="19"/>
        <v>9.477665490159087</v>
      </c>
      <c r="G118" s="70">
        <f t="shared" si="20"/>
        <v>1.1666274808777988</v>
      </c>
    </row>
    <row r="119" spans="1:7" ht="12.75">
      <c r="A119" s="67">
        <f>'[1]summary'!J49</f>
        <v>0.9</v>
      </c>
      <c r="B119" s="70">
        <f>'mag sum''ry'!K64</f>
        <v>10.300865878587626</v>
      </c>
      <c r="C119" s="70">
        <f t="shared" si="17"/>
        <v>7.349680519392053</v>
      </c>
      <c r="D119" s="70">
        <f t="shared" si="18"/>
        <v>1.4015392711844958</v>
      </c>
      <c r="F119" s="55">
        <f t="shared" si="19"/>
        <v>8.828121442343384</v>
      </c>
      <c r="G119" s="70">
        <f t="shared" si="20"/>
        <v>1.1668242157590107</v>
      </c>
    </row>
    <row r="120" spans="1:7" ht="12.75">
      <c r="A120" s="67"/>
      <c r="B120" s="70"/>
      <c r="C120" s="70"/>
      <c r="D120" s="70"/>
      <c r="F120" s="71"/>
      <c r="G120" s="71"/>
    </row>
    <row r="121" spans="1:7" ht="12.75">
      <c r="A121" s="67"/>
      <c r="B121" s="70"/>
      <c r="C121" s="70"/>
      <c r="D121" s="70"/>
      <c r="F121" s="71"/>
      <c r="G121" s="71"/>
    </row>
    <row r="122" spans="1:7" ht="12.75">
      <c r="A122" s="74" t="s">
        <v>118</v>
      </c>
      <c r="B122" s="70"/>
      <c r="C122" s="70"/>
      <c r="D122" s="70"/>
      <c r="F122" s="71"/>
      <c r="G122" s="71"/>
    </row>
    <row r="123" spans="1:7" ht="12.75">
      <c r="A123" s="74"/>
      <c r="B123" s="70"/>
      <c r="C123" s="70"/>
      <c r="D123" s="70"/>
      <c r="F123" s="71"/>
      <c r="G123" s="71"/>
    </row>
    <row r="124" spans="1:9" ht="12.75">
      <c r="A124" s="67"/>
      <c r="B124" s="70"/>
      <c r="C124" s="70" t="s">
        <v>119</v>
      </c>
      <c r="D124" s="70"/>
      <c r="F124" s="70" t="s">
        <v>114</v>
      </c>
      <c r="G124" s="71"/>
      <c r="I124" s="45" t="s">
        <v>120</v>
      </c>
    </row>
    <row r="125" spans="1:10" ht="25.5">
      <c r="A125" s="45" t="s">
        <v>19</v>
      </c>
      <c r="B125" s="70" t="s">
        <v>64</v>
      </c>
      <c r="C125" s="70" t="s">
        <v>65</v>
      </c>
      <c r="D125" s="75" t="s">
        <v>68</v>
      </c>
      <c r="E125" s="70" t="s">
        <v>64</v>
      </c>
      <c r="F125" s="70" t="s">
        <v>65</v>
      </c>
      <c r="G125" s="75" t="s">
        <v>68</v>
      </c>
      <c r="H125" s="70" t="s">
        <v>64</v>
      </c>
      <c r="I125" s="70" t="s">
        <v>65</v>
      </c>
      <c r="J125" s="75" t="s">
        <v>68</v>
      </c>
    </row>
    <row r="126" spans="1:10" ht="12.75">
      <c r="A126" s="67">
        <f aca="true" t="shared" si="21" ref="A126:D134">A111</f>
        <v>0.1</v>
      </c>
      <c r="B126" s="70">
        <f t="shared" si="21"/>
        <v>28.165788867814015</v>
      </c>
      <c r="C126" s="70">
        <f t="shared" si="21"/>
        <v>22.367318197250498</v>
      </c>
      <c r="D126" s="70">
        <f t="shared" si="21"/>
        <v>1.2592385291534993</v>
      </c>
      <c r="E126" s="70">
        <v>15.463111112057778</v>
      </c>
      <c r="F126" s="70">
        <v>25.885814479045532</v>
      </c>
      <c r="G126" s="70">
        <v>0.5973584924119388</v>
      </c>
      <c r="H126" s="70">
        <v>40.465796165604246</v>
      </c>
      <c r="I126" s="70">
        <v>45.195582936021</v>
      </c>
      <c r="J126" s="70">
        <v>0.8953484729445297</v>
      </c>
    </row>
    <row r="127" spans="1:10" ht="12.75">
      <c r="A127" s="67">
        <f t="shared" si="21"/>
        <v>0.2</v>
      </c>
      <c r="B127" s="70">
        <f t="shared" si="21"/>
        <v>22.258682237673213</v>
      </c>
      <c r="C127" s="70">
        <f t="shared" si="21"/>
        <v>17.092857592562492</v>
      </c>
      <c r="D127" s="70">
        <f t="shared" si="21"/>
        <v>1.302221241658182</v>
      </c>
      <c r="E127" s="70">
        <v>16.299112103891108</v>
      </c>
      <c r="F127" s="70">
        <v>20.028360175576044</v>
      </c>
      <c r="G127" s="70">
        <v>0.8138016273427798</v>
      </c>
      <c r="H127" s="70">
        <v>30.726140843341803</v>
      </c>
      <c r="I127" s="70">
        <v>34.47020769853199</v>
      </c>
      <c r="J127" s="70">
        <v>0.8913825269654629</v>
      </c>
    </row>
    <row r="128" spans="1:10" ht="12.75">
      <c r="A128" s="67">
        <f t="shared" si="21"/>
        <v>0.3</v>
      </c>
      <c r="B128" s="70">
        <f t="shared" si="21"/>
        <v>18.711912216981826</v>
      </c>
      <c r="C128" s="70">
        <f t="shared" si="21"/>
        <v>13.992088747252994</v>
      </c>
      <c r="D128" s="70">
        <f t="shared" si="21"/>
        <v>1.3373208643102306</v>
      </c>
      <c r="E128" s="70">
        <v>14.025936383730063</v>
      </c>
      <c r="F128" s="70">
        <v>16.526560429870468</v>
      </c>
      <c r="G128" s="70">
        <v>0.8486905937414102</v>
      </c>
      <c r="H128" s="70">
        <v>25.412845361176608</v>
      </c>
      <c r="I128" s="70">
        <v>28.252524207754924</v>
      </c>
      <c r="J128" s="70">
        <v>0.8994893756856294</v>
      </c>
    </row>
    <row r="129" spans="1:10" ht="12.75">
      <c r="A129" s="67">
        <f t="shared" si="21"/>
        <v>0.4</v>
      </c>
      <c r="B129" s="70">
        <f t="shared" si="21"/>
        <v>16.273483006634443</v>
      </c>
      <c r="C129" s="70">
        <f t="shared" si="21"/>
        <v>11.949206690750104</v>
      </c>
      <c r="D129" s="70">
        <f t="shared" si="21"/>
        <v>1.3618881510545604</v>
      </c>
      <c r="E129" s="70">
        <v>12.614172997106945</v>
      </c>
      <c r="F129" s="70">
        <v>14.193992355428595</v>
      </c>
      <c r="G129" s="70">
        <v>0.8886980266889155</v>
      </c>
      <c r="H129" s="70">
        <v>21.94736606908843</v>
      </c>
      <c r="I129" s="70">
        <v>24.189846956083507</v>
      </c>
      <c r="J129" s="70">
        <v>0.9072966070820422</v>
      </c>
    </row>
    <row r="130" spans="1:10" ht="12.75">
      <c r="A130" s="67">
        <f t="shared" si="21"/>
        <v>0.5</v>
      </c>
      <c r="B130" s="70">
        <f t="shared" si="21"/>
        <v>14.313258409304291</v>
      </c>
      <c r="C130" s="70">
        <f t="shared" si="21"/>
        <v>10.499998745157457</v>
      </c>
      <c r="D130" s="70">
        <f t="shared" si="21"/>
        <v>1.3631676304633358</v>
      </c>
      <c r="E130" s="70">
        <v>11.214284647183955</v>
      </c>
      <c r="F130" s="70">
        <v>12.525652715165554</v>
      </c>
      <c r="G130" s="70">
        <v>0.8953054105999724</v>
      </c>
      <c r="H130" s="70">
        <v>19.37047635730012</v>
      </c>
      <c r="I130" s="70">
        <v>21.32218503534208</v>
      </c>
      <c r="J130" s="70">
        <v>0.9084658221093687</v>
      </c>
    </row>
    <row r="131" spans="1:10" ht="12.75">
      <c r="A131" s="67">
        <f t="shared" si="21"/>
        <v>0.6</v>
      </c>
      <c r="B131" s="70">
        <f t="shared" si="21"/>
        <v>13.11605440172899</v>
      </c>
      <c r="C131" s="70">
        <f t="shared" si="21"/>
        <v>9.416978595126988</v>
      </c>
      <c r="D131" s="70">
        <f t="shared" si="21"/>
        <v>1.3928091976885415</v>
      </c>
      <c r="E131" s="70">
        <v>10.27322629799555</v>
      </c>
      <c r="F131" s="70">
        <v>11.270427868007411</v>
      </c>
      <c r="G131" s="70">
        <v>0.9115205224069133</v>
      </c>
      <c r="H131" s="70">
        <v>17.54426272228188</v>
      </c>
      <c r="I131" s="70">
        <v>19.18522645957038</v>
      </c>
      <c r="J131" s="70">
        <v>0.9144673251188067</v>
      </c>
    </row>
    <row r="132" spans="1:10" ht="12.75">
      <c r="A132" s="67">
        <f t="shared" si="21"/>
        <v>0.7</v>
      </c>
      <c r="B132" s="70">
        <f t="shared" si="21"/>
        <v>11.964772494362972</v>
      </c>
      <c r="C132" s="70">
        <f t="shared" si="21"/>
        <v>8.575616495987001</v>
      </c>
      <c r="D132" s="70">
        <f t="shared" si="21"/>
        <v>1.3952084377795977</v>
      </c>
      <c r="E132" s="70">
        <v>9.64884024708382</v>
      </c>
      <c r="F132" s="70">
        <v>10.289455458790183</v>
      </c>
      <c r="G132" s="70">
        <v>0.9377406108348434</v>
      </c>
      <c r="H132" s="70">
        <v>16.09495042517072</v>
      </c>
      <c r="I132" s="70">
        <v>17.527237863084522</v>
      </c>
      <c r="J132" s="70">
        <v>0.9182821931725789</v>
      </c>
    </row>
    <row r="133" spans="1:10" ht="12.75">
      <c r="A133" s="67">
        <f t="shared" si="21"/>
        <v>0.8</v>
      </c>
      <c r="B133" s="70">
        <f t="shared" si="21"/>
        <v>11.056905015386743</v>
      </c>
      <c r="C133" s="70">
        <f t="shared" si="21"/>
        <v>7.9020432024069125</v>
      </c>
      <c r="D133" s="70">
        <f t="shared" si="21"/>
        <v>1.3992463382152707</v>
      </c>
      <c r="E133" s="70">
        <v>8.914271105169998</v>
      </c>
      <c r="F133" s="70">
        <v>9.499751325044803</v>
      </c>
      <c r="G133" s="70">
        <v>0.9383688898959632</v>
      </c>
      <c r="H133" s="70">
        <v>14.909187265258579</v>
      </c>
      <c r="I133" s="70">
        <v>16.200007800929086</v>
      </c>
      <c r="J133" s="70">
        <v>0.9203197583894696</v>
      </c>
    </row>
    <row r="134" spans="1:10" ht="12.75">
      <c r="A134" s="67">
        <f t="shared" si="21"/>
        <v>0.9</v>
      </c>
      <c r="B134" s="70">
        <f t="shared" si="21"/>
        <v>10.300865878587626</v>
      </c>
      <c r="C134" s="70">
        <f t="shared" si="21"/>
        <v>7.349680519392053</v>
      </c>
      <c r="D134" s="70">
        <f t="shared" si="21"/>
        <v>1.4015392711844958</v>
      </c>
      <c r="E134" s="70">
        <v>8.143738196884089</v>
      </c>
      <c r="F134" s="70">
        <v>8.848693642610325</v>
      </c>
      <c r="G134" s="70">
        <v>0.9203322575965827</v>
      </c>
      <c r="H134" s="70">
        <v>13.925618003832962</v>
      </c>
      <c r="I134" s="70">
        <v>15.110643845139583</v>
      </c>
      <c r="J134" s="70">
        <v>0.921576747261647</v>
      </c>
    </row>
    <row r="135" spans="1:10" ht="12.75">
      <c r="A135" s="67">
        <v>1.4</v>
      </c>
      <c r="B135" s="45"/>
      <c r="C135" s="45"/>
      <c r="D135" s="45"/>
      <c r="H135" s="70">
        <v>10.797140449542864</v>
      </c>
      <c r="I135" s="70">
        <v>11.636991179729474</v>
      </c>
      <c r="J135" s="70">
        <v>0.9278292200092452</v>
      </c>
    </row>
    <row r="136" spans="1:10" ht="12.75">
      <c r="A136" s="67">
        <v>2</v>
      </c>
      <c r="B136" s="45"/>
      <c r="C136" s="45"/>
      <c r="D136" s="45"/>
      <c r="H136" s="70">
        <v>8.70743169796016</v>
      </c>
      <c r="I136" s="70">
        <v>9.40103873835109</v>
      </c>
      <c r="J136" s="70">
        <v>0.9262201699519232</v>
      </c>
    </row>
    <row r="137" spans="1:10" ht="12.75">
      <c r="A137" s="67">
        <v>3</v>
      </c>
      <c r="H137" s="70">
        <v>6.5993810238483155</v>
      </c>
      <c r="I137" s="70">
        <v>7.243243159508194</v>
      </c>
      <c r="J137" s="70">
        <v>0.9111085847208261</v>
      </c>
    </row>
    <row r="138" spans="1:10" ht="12.75">
      <c r="A138" s="67">
        <v>3.9</v>
      </c>
      <c r="H138" s="70">
        <v>5.333874733916089</v>
      </c>
      <c r="I138" s="70">
        <v>5.942421826323659</v>
      </c>
      <c r="J138" s="70">
        <v>0.8975927475037473</v>
      </c>
    </row>
  </sheetData>
  <mergeCells count="7">
    <mergeCell ref="E102:F102"/>
    <mergeCell ref="F109:G109"/>
    <mergeCell ref="F25:G25"/>
    <mergeCell ref="F69:G69"/>
    <mergeCell ref="G15:H15"/>
    <mergeCell ref="G37:H37"/>
    <mergeCell ref="F47:G47"/>
  </mergeCells>
  <printOptions/>
  <pageMargins left="0.75" right="0.75" top="0.64" bottom="0.57" header="0.5" footer="0.5"/>
  <pageSetup horizontalDpi="600" verticalDpi="600" orientation="landscape" paperSize="9" r:id="rId7"/>
  <drawing r:id="rId6"/>
  <legacyDrawing r:id="rId5"/>
  <oleObjects>
    <oleObject progId="Equation.3" shapeId="19696759" r:id="rId1"/>
    <oleObject progId="Equation.3" shapeId="19696763" r:id="rId2"/>
    <oleObject progId="Equation.3" shapeId="19696764" r:id="rId3"/>
    <oleObject progId="Equation.3" shapeId="6833206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selection activeCell="G115" sqref="G115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11" width="6.7109375" style="13" customWidth="1"/>
    <col min="12" max="12" width="3.28125" style="3" customWidth="1"/>
    <col min="13" max="13" width="7.28125" style="3" customWidth="1"/>
  </cols>
  <sheetData>
    <row r="1" spans="1:2" ht="12.75">
      <c r="A1" s="4" t="s">
        <v>111</v>
      </c>
      <c r="B1" s="4"/>
    </row>
    <row r="2" spans="1:2" ht="12.75">
      <c r="A2" s="4"/>
      <c r="B2" s="4"/>
    </row>
    <row r="3" spans="1:7" ht="12.75">
      <c r="A3" s="4" t="s">
        <v>121</v>
      </c>
      <c r="B3" s="4"/>
      <c r="D3" s="13" t="s">
        <v>32</v>
      </c>
      <c r="E3" s="13">
        <v>1.68</v>
      </c>
      <c r="F3" s="72" t="s">
        <v>33</v>
      </c>
      <c r="G3" s="13">
        <f>1/(1+E3)</f>
        <v>0.373134328358209</v>
      </c>
    </row>
    <row r="4" spans="1:11" ht="12.75">
      <c r="A4" t="s">
        <v>63</v>
      </c>
      <c r="F4" s="37"/>
      <c r="H4" s="10">
        <v>4</v>
      </c>
      <c r="I4" s="13" t="s">
        <v>51</v>
      </c>
      <c r="J4" s="10">
        <v>20</v>
      </c>
      <c r="K4" s="13" t="s">
        <v>12</v>
      </c>
    </row>
    <row r="5" spans="1:10" ht="12.75">
      <c r="A5" s="4" t="s">
        <v>122</v>
      </c>
      <c r="B5" s="4"/>
      <c r="F5" s="37"/>
      <c r="H5" s="10"/>
      <c r="J5" s="10"/>
    </row>
    <row r="7" spans="1:3" ht="12.75">
      <c r="A7" s="22" t="s">
        <v>22</v>
      </c>
      <c r="B7" s="22"/>
      <c r="C7" s="8">
        <v>4</v>
      </c>
    </row>
    <row r="8" spans="1:11" s="16" customFormat="1" ht="12.75">
      <c r="A8" s="23" t="s">
        <v>19</v>
      </c>
      <c r="B8" s="23">
        <v>0</v>
      </c>
      <c r="C8" s="10">
        <v>0.1</v>
      </c>
      <c r="D8" s="10">
        <v>0.2</v>
      </c>
      <c r="E8" s="10">
        <v>0.3</v>
      </c>
      <c r="F8" s="10">
        <v>0.4</v>
      </c>
      <c r="G8" s="10">
        <v>0.5</v>
      </c>
      <c r="H8" s="10">
        <v>0.6</v>
      </c>
      <c r="I8" s="10">
        <v>0.7</v>
      </c>
      <c r="J8" s="10">
        <v>0.8</v>
      </c>
      <c r="K8" s="10">
        <v>0.9</v>
      </c>
    </row>
    <row r="9" spans="1:11" s="16" customFormat="1" ht="12.75">
      <c r="A9" s="23" t="s">
        <v>23</v>
      </c>
      <c r="B9" s="23">
        <f>1000*4mm!C92</f>
        <v>33.30302746946811</v>
      </c>
      <c r="C9" s="10">
        <f>1000*4mm!C64</f>
        <v>14.322156051004017</v>
      </c>
      <c r="D9" s="10">
        <f>1000*4mm!C55</f>
        <v>8.821928965378572</v>
      </c>
      <c r="E9" s="10">
        <f>1000*4mm!C48</f>
        <v>6.60368029784268</v>
      </c>
      <c r="F9" s="10">
        <f>1000*4mm!C44</f>
        <v>5.3983369646161705</v>
      </c>
      <c r="G9" s="10">
        <f>1000*4mm!C40</f>
        <v>4.678687169849146</v>
      </c>
      <c r="H9" s="10">
        <f>1000*4mm!C35</f>
        <v>4.2289936393800724</v>
      </c>
      <c r="I9" s="10">
        <f>1000*4mm!C31</f>
        <v>3.940468027894853</v>
      </c>
      <c r="J9" s="10">
        <f>1000*4mm!C27</f>
        <v>3.7538986434189807</v>
      </c>
      <c r="K9" s="10">
        <f>1000*4mm!C23</f>
        <v>3.5126723125051074</v>
      </c>
    </row>
    <row r="10" spans="1:11" s="16" customFormat="1" ht="12.75">
      <c r="A10" s="23" t="s">
        <v>26</v>
      </c>
      <c r="B10" s="23"/>
      <c r="C10" s="10">
        <f>1000*4mm!C122</f>
        <v>19.55620828864527</v>
      </c>
      <c r="D10" s="10">
        <f>1000*4mm!C131</f>
        <v>11.185403942520564</v>
      </c>
      <c r="E10" s="10">
        <f>1000*4mm!C138</f>
        <v>7.977987172221285</v>
      </c>
      <c r="F10" s="10">
        <f>1000*4mm!C142</f>
        <v>6.571359122785595</v>
      </c>
      <c r="G10" s="10">
        <f>1000*4mm!C147</f>
        <v>5.389052291022535</v>
      </c>
      <c r="H10" s="10">
        <f>1000*4mm!C151</f>
        <v>4.769606898058514</v>
      </c>
      <c r="I10" s="10">
        <f>1000*4mm!C155</f>
        <v>4.291111739620108</v>
      </c>
      <c r="J10" s="10">
        <f>1000*4mm!C159</f>
        <v>3.8954461200917536</v>
      </c>
      <c r="K10" s="10">
        <f>1000*4mm!C164</f>
        <v>3.4251686434481137</v>
      </c>
    </row>
    <row r="11" spans="1:11" s="16" customFormat="1" ht="12.75">
      <c r="A11" s="23" t="s">
        <v>25</v>
      </c>
      <c r="B11" s="23">
        <f>1000*4mm!C250</f>
        <v>-33.37673733517152</v>
      </c>
      <c r="C11" s="10">
        <f>1000*4mm!C223</f>
        <v>-14.583007749485535</v>
      </c>
      <c r="D11" s="10">
        <f>1000*4mm!C212</f>
        <v>-9.180475039120576</v>
      </c>
      <c r="E11" s="10">
        <f>1000*4mm!C206</f>
        <v>-6.818316848548224</v>
      </c>
      <c r="F11" s="10">
        <f>1000*4mm!C202</f>
        <v>-5.620293218260234</v>
      </c>
      <c r="G11" s="10">
        <f>1000*4mm!C197</f>
        <v>-4.665811254582501</v>
      </c>
      <c r="H11" s="10">
        <f>1000*4mm!C193</f>
        <v>-4.273665182141901</v>
      </c>
      <c r="I11" s="10">
        <f>1000*4mm!C189</f>
        <v>-3.991971688961429</v>
      </c>
      <c r="J11" s="10">
        <f>1000*4mm!C185</f>
        <v>-3.7412855019332865</v>
      </c>
      <c r="K11" s="10">
        <f>1000*4mm!C180</f>
        <v>-3.5014606311844907</v>
      </c>
    </row>
    <row r="12" spans="1:11" s="16" customFormat="1" ht="12.75">
      <c r="A12" s="23" t="s">
        <v>24</v>
      </c>
      <c r="B12" s="23"/>
      <c r="C12" s="10">
        <f>1000*4mm!C280</f>
        <v>-18.018573342394596</v>
      </c>
      <c r="D12" s="10">
        <f>1000*4mm!C289</f>
        <v>-10.596965855708868</v>
      </c>
      <c r="E12" s="10">
        <f>1000*4mm!C295</f>
        <v>-7.859476197011961</v>
      </c>
      <c r="F12" s="10">
        <f>1000*4mm!C299</f>
        <v>-6.518103636512666</v>
      </c>
      <c r="G12" s="10">
        <f>1000*4mm!C304</f>
        <v>-5.33413257080358</v>
      </c>
      <c r="H12" s="10">
        <f>1000*4mm!C308</f>
        <v>-4.663218872284476</v>
      </c>
      <c r="I12" s="10">
        <f>1000*4mm!C312</f>
        <v>-4.2091980145483605</v>
      </c>
      <c r="J12" s="10">
        <f>1000*4mm!C316</f>
        <v>-3.7703658003586336</v>
      </c>
      <c r="K12" s="10">
        <f>1000*4mm!C321</f>
        <v>-3.321460591232416</v>
      </c>
    </row>
    <row r="13" spans="1:11" s="16" customFormat="1" ht="12.75">
      <c r="A13" s="23"/>
      <c r="B13" s="23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6" customFormat="1" ht="12.75">
      <c r="A14" s="23" t="s">
        <v>27</v>
      </c>
      <c r="B14" s="23"/>
      <c r="C14" s="10">
        <f>(C9-C11)/2</f>
        <v>14.452581900244777</v>
      </c>
      <c r="D14" s="10">
        <f aca="true" t="shared" si="0" ref="D14:K14">(D9-D11)/2</f>
        <v>9.001202002249574</v>
      </c>
      <c r="E14" s="10">
        <f t="shared" si="0"/>
        <v>6.710998573195452</v>
      </c>
      <c r="F14" s="10">
        <f t="shared" si="0"/>
        <v>5.509315091438202</v>
      </c>
      <c r="G14" s="10">
        <f t="shared" si="0"/>
        <v>4.6722492122158235</v>
      </c>
      <c r="H14" s="10">
        <f t="shared" si="0"/>
        <v>4.251329410760986</v>
      </c>
      <c r="I14" s="10">
        <f t="shared" si="0"/>
        <v>3.966219858428141</v>
      </c>
      <c r="J14" s="10">
        <f t="shared" si="0"/>
        <v>3.7475920726761336</v>
      </c>
      <c r="K14" s="10">
        <f t="shared" si="0"/>
        <v>3.507066471844799</v>
      </c>
    </row>
    <row r="15" spans="1:11" s="16" customFormat="1" ht="12.75">
      <c r="A15" s="23" t="s">
        <v>28</v>
      </c>
      <c r="B15" s="23"/>
      <c r="C15" s="10">
        <f>(C10-C12)/2</f>
        <v>18.787390815519935</v>
      </c>
      <c r="D15" s="10">
        <f aca="true" t="shared" si="1" ref="D15:K15">(D10-D12)/2</f>
        <v>10.891184899114716</v>
      </c>
      <c r="E15" s="10">
        <f t="shared" si="1"/>
        <v>7.918731684616623</v>
      </c>
      <c r="F15" s="10">
        <f t="shared" si="1"/>
        <v>6.54473137964913</v>
      </c>
      <c r="G15" s="10">
        <f t="shared" si="1"/>
        <v>5.361592430913058</v>
      </c>
      <c r="H15" s="10">
        <f t="shared" si="1"/>
        <v>4.716412885171495</v>
      </c>
      <c r="I15" s="10">
        <f t="shared" si="1"/>
        <v>4.250154877084235</v>
      </c>
      <c r="J15" s="10">
        <f t="shared" si="1"/>
        <v>3.832905960225194</v>
      </c>
      <c r="K15" s="10">
        <f t="shared" si="1"/>
        <v>3.373314617340265</v>
      </c>
    </row>
    <row r="16" spans="1:11" s="16" customFormat="1" ht="12.75">
      <c r="A16" s="23" t="s">
        <v>29</v>
      </c>
      <c r="B16" s="23">
        <f>(B9-B11)/2</f>
        <v>33.339882402319816</v>
      </c>
      <c r="C16" s="10">
        <f>(C14+C15)/2</f>
        <v>16.619986357882354</v>
      </c>
      <c r="D16" s="10">
        <f aca="true" t="shared" si="2" ref="D16:K16">(D14+D15)/2</f>
        <v>9.946193450682145</v>
      </c>
      <c r="E16" s="10">
        <f t="shared" si="2"/>
        <v>7.314865128906037</v>
      </c>
      <c r="F16" s="10">
        <f t="shared" si="2"/>
        <v>6.027023235543666</v>
      </c>
      <c r="G16" s="10">
        <f t="shared" si="2"/>
        <v>5.01692082156444</v>
      </c>
      <c r="H16" s="10">
        <f t="shared" si="2"/>
        <v>4.483871147966241</v>
      </c>
      <c r="I16" s="10">
        <f t="shared" si="2"/>
        <v>4.108187367756188</v>
      </c>
      <c r="J16" s="10">
        <f t="shared" si="2"/>
        <v>3.7902490164506637</v>
      </c>
      <c r="K16" s="10">
        <f t="shared" si="2"/>
        <v>3.440190544592532</v>
      </c>
    </row>
    <row r="17" spans="1:11" s="16" customFormat="1" ht="12.75">
      <c r="A17" s="23" t="s">
        <v>62</v>
      </c>
      <c r="B17" s="10">
        <f>C17</f>
        <v>0.08270241165233005</v>
      </c>
      <c r="C17" s="10">
        <f>'[3]summary'!B$115</f>
        <v>0.08270241165233005</v>
      </c>
      <c r="D17" s="10">
        <f>'[3]summary'!C$115</f>
        <v>0.0794955305123947</v>
      </c>
      <c r="E17" s="10">
        <f>'[3]summary'!D$115</f>
        <v>0.07830325868017299</v>
      </c>
      <c r="F17" s="10">
        <f>'[3]summary'!E$115</f>
        <v>0.07030278675846119</v>
      </c>
      <c r="G17" s="10">
        <f>'[3]summary'!F$115</f>
        <v>0.06580891370748027</v>
      </c>
      <c r="H17" s="10">
        <f>'[3]summary'!G$115</f>
        <v>0.05887206099324385</v>
      </c>
      <c r="I17" s="10">
        <f>'[3]summary'!H$115</f>
        <v>0.049997415893002904</v>
      </c>
      <c r="J17" s="10">
        <f>'[3]summary'!I$115</f>
        <v>0.04306339125612563</v>
      </c>
      <c r="K17" s="10">
        <f>'[3]summary'!J$115</f>
        <v>0.0345054263344863</v>
      </c>
    </row>
    <row r="18" spans="1:11" s="16" customFormat="1" ht="12.75">
      <c r="A18" s="23" t="s">
        <v>104</v>
      </c>
      <c r="B18" s="10">
        <f>B16-B17</f>
        <v>33.25717999066749</v>
      </c>
      <c r="C18" s="10">
        <f>C16-C17</f>
        <v>16.537283946230023</v>
      </c>
      <c r="D18" s="10">
        <f aca="true" t="shared" si="3" ref="D18:K18">D16-D17</f>
        <v>9.86669792016975</v>
      </c>
      <c r="E18" s="10">
        <f t="shared" si="3"/>
        <v>7.236561870225864</v>
      </c>
      <c r="F18" s="10">
        <f t="shared" si="3"/>
        <v>5.956720448785205</v>
      </c>
      <c r="G18" s="10">
        <f t="shared" si="3"/>
        <v>4.95111190785696</v>
      </c>
      <c r="H18" s="10">
        <f t="shared" si="3"/>
        <v>4.4249990869729965</v>
      </c>
      <c r="I18" s="10">
        <f t="shared" si="3"/>
        <v>4.058189951863185</v>
      </c>
      <c r="J18" s="10">
        <f t="shared" si="3"/>
        <v>3.747185625194538</v>
      </c>
      <c r="K18" s="10">
        <f t="shared" si="3"/>
        <v>3.4056851182580457</v>
      </c>
    </row>
    <row r="19" spans="1:11" s="16" customFormat="1" ht="12.75">
      <c r="A19" s="23" t="s">
        <v>105</v>
      </c>
      <c r="B19" s="10">
        <f>B18/$G$3</f>
        <v>89.12924237498886</v>
      </c>
      <c r="C19" s="10">
        <f>C18/$G$3</f>
        <v>44.31992097589646</v>
      </c>
      <c r="D19" s="10">
        <f aca="true" t="shared" si="4" ref="D19:K19">D18/$G$3</f>
        <v>26.44275042605493</v>
      </c>
      <c r="E19" s="10">
        <f t="shared" si="4"/>
        <v>19.393985812205315</v>
      </c>
      <c r="F19" s="10">
        <f t="shared" si="4"/>
        <v>15.96401080274435</v>
      </c>
      <c r="G19" s="10">
        <f t="shared" si="4"/>
        <v>13.268979913056652</v>
      </c>
      <c r="H19" s="10">
        <f t="shared" si="4"/>
        <v>11.85899755308763</v>
      </c>
      <c r="I19" s="10">
        <f t="shared" si="4"/>
        <v>10.875949070993336</v>
      </c>
      <c r="J19" s="10">
        <f t="shared" si="4"/>
        <v>10.042457475521362</v>
      </c>
      <c r="K19" s="10">
        <f t="shared" si="4"/>
        <v>9.127236116931561</v>
      </c>
    </row>
    <row r="20" spans="1:11" s="16" customFormat="1" ht="25.5">
      <c r="A20" s="23" t="s">
        <v>107</v>
      </c>
      <c r="B20" s="10">
        <f aca="true" t="shared" si="5" ref="B20:K20">B19-B$65</f>
        <v>56.08548135503851</v>
      </c>
      <c r="C20" s="10">
        <f t="shared" si="5"/>
        <v>19.772242777926113</v>
      </c>
      <c r="D20" s="10">
        <f t="shared" si="5"/>
        <v>7.043365901601973</v>
      </c>
      <c r="E20" s="10">
        <f t="shared" si="5"/>
        <v>3.0857616141592956</v>
      </c>
      <c r="F20" s="10">
        <f t="shared" si="5"/>
        <v>1.7809809617624772</v>
      </c>
      <c r="G20" s="10">
        <f t="shared" si="5"/>
        <v>0.794368850502595</v>
      </c>
      <c r="H20" s="10">
        <f t="shared" si="5"/>
        <v>0.42780050081404575</v>
      </c>
      <c r="I20" s="10">
        <f t="shared" si="5"/>
        <v>0.4481429732497588</v>
      </c>
      <c r="J20" s="10">
        <f t="shared" si="5"/>
        <v>0.4058963460938685</v>
      </c>
      <c r="K20" s="10">
        <f t="shared" si="5"/>
        <v>0.14959512364213445</v>
      </c>
    </row>
    <row r="21" spans="1:2" ht="12.75">
      <c r="A21" s="24"/>
      <c r="B21" s="24"/>
    </row>
    <row r="22" spans="1:3" ht="12.75">
      <c r="A22" s="22" t="s">
        <v>30</v>
      </c>
      <c r="B22" s="22"/>
      <c r="C22" s="8">
        <v>6</v>
      </c>
    </row>
    <row r="23" spans="1:11" ht="12.75">
      <c r="A23" s="23" t="s">
        <v>19</v>
      </c>
      <c r="B23" s="23">
        <v>0</v>
      </c>
      <c r="C23" s="10">
        <v>0.1</v>
      </c>
      <c r="D23" s="10">
        <v>0.2</v>
      </c>
      <c r="E23" s="10">
        <v>0.3</v>
      </c>
      <c r="F23" s="10">
        <v>0.4</v>
      </c>
      <c r="G23" s="10">
        <v>0.5</v>
      </c>
      <c r="H23" s="10">
        <v>0.6</v>
      </c>
      <c r="I23" s="10">
        <v>0.7</v>
      </c>
      <c r="J23" s="10">
        <v>0.8</v>
      </c>
      <c r="K23" s="10">
        <v>0.9</v>
      </c>
    </row>
    <row r="24" spans="1:11" s="16" customFormat="1" ht="12.75">
      <c r="A24" s="23" t="s">
        <v>23</v>
      </c>
      <c r="B24" s="23">
        <f>1000*6mm!C249</f>
        <v>37.58679677035731</v>
      </c>
      <c r="C24" s="10">
        <f>1000*6mm!$C$68</f>
        <v>-16.50486853853706</v>
      </c>
      <c r="D24" s="10">
        <f>1000*6mm!$C$58</f>
        <v>-9.783083793799523</v>
      </c>
      <c r="E24" s="10">
        <f>1000*6mm!$C$52</f>
        <v>-7.142304827633595</v>
      </c>
      <c r="F24" s="10">
        <f>1000*6mm!$C$48</f>
        <v>-5.698342825742535</v>
      </c>
      <c r="G24" s="10">
        <f>1000*6mm!$C$44</f>
        <v>-4.850766078350993</v>
      </c>
      <c r="H24" s="10">
        <f>1000*6mm!$C$39</f>
        <v>-4.361248745238826</v>
      </c>
      <c r="I24" s="10">
        <f>1000*6mm!$C$32</f>
        <v>-3.9349183675877275</v>
      </c>
      <c r="J24" s="10">
        <f>1000*6mm!$C$28</f>
        <v>-3.7446312143601497</v>
      </c>
      <c r="K24" s="10">
        <f>1000*6mm!$C$24</f>
        <v>-3.5152283267995297</v>
      </c>
    </row>
    <row r="25" spans="1:11" s="16" customFormat="1" ht="12.75">
      <c r="A25" s="23" t="s">
        <v>26</v>
      </c>
      <c r="B25" s="23"/>
      <c r="C25" s="10">
        <f>1000*6mm!$C$124</f>
        <v>-22.8699426874205</v>
      </c>
      <c r="D25" s="10">
        <f>1000*6mm!$C$132</f>
        <v>-12.312325851721372</v>
      </c>
      <c r="E25" s="10">
        <f>1000*6mm!$C$138</f>
        <v>-8.70241897109856</v>
      </c>
      <c r="F25" s="10">
        <f>1000*6mm!$C$142</f>
        <v>-6.917340646480124</v>
      </c>
      <c r="G25" s="10">
        <f>1000*6mm!$C$146</f>
        <v>-5.727396464890085</v>
      </c>
      <c r="H25" s="10">
        <f>1000*6mm!$C$150</f>
        <v>-4.94653218654568</v>
      </c>
      <c r="I25" s="10">
        <f>1000*6mm!$C$154</f>
        <v>-4.333649845152386</v>
      </c>
      <c r="J25" s="10">
        <f>1000*6mm!$C$158</f>
        <v>-3.8769898772499998</v>
      </c>
      <c r="K25" s="10">
        <f>1000*6mm!$C$163</f>
        <v>-3.4906383293540917</v>
      </c>
    </row>
    <row r="26" spans="1:11" s="16" customFormat="1" ht="12.75">
      <c r="A26" s="23" t="s">
        <v>25</v>
      </c>
      <c r="B26" s="23">
        <f>1000*6mm!C96</f>
        <v>-37.85956935805377</v>
      </c>
      <c r="C26" s="10">
        <f>1000*6mm!$C$221</f>
        <v>16.07874567141293</v>
      </c>
      <c r="D26" s="10">
        <f>1000*6mm!$C$213</f>
        <v>9.656606127613912</v>
      </c>
      <c r="E26" s="10">
        <f>1000*6mm!$C$206</f>
        <v>7.004932858782282</v>
      </c>
      <c r="F26" s="10">
        <f>1000*6mm!$C$202</f>
        <v>5.6309673418858</v>
      </c>
      <c r="G26" s="10">
        <f>1000*6mm!$C$198</f>
        <v>4.798793087118247</v>
      </c>
      <c r="H26" s="10">
        <f>1000*6mm!$C$193</f>
        <v>4.243071500131846</v>
      </c>
      <c r="I26" s="10">
        <f>1000*6mm!$C$189</f>
        <v>3.902235459590629</v>
      </c>
      <c r="J26" s="10">
        <f>1000*6mm!$C$185</f>
        <v>3.6168047297492616</v>
      </c>
      <c r="K26" s="10">
        <f>1000*6mm!$C$181</f>
        <v>3.442495887098045</v>
      </c>
    </row>
    <row r="27" spans="1:11" s="16" customFormat="1" ht="12.75">
      <c r="A27" s="23" t="s">
        <v>24</v>
      </c>
      <c r="B27" s="23"/>
      <c r="C27" s="10">
        <f>1000*6mm!$C$277</f>
        <v>22.928979432342253</v>
      </c>
      <c r="D27" s="10">
        <f>1000*6mm!$C$286</f>
        <v>12.224860164605317</v>
      </c>
      <c r="E27" s="10">
        <f>1000*6mm!$C$292</f>
        <v>8.5805602900331</v>
      </c>
      <c r="F27" s="10">
        <f>1000*6mm!$C$296</f>
        <v>6.7435733500689405</v>
      </c>
      <c r="G27" s="10">
        <f>1000*6mm!$C$301</f>
        <v>5.548520225273279</v>
      </c>
      <c r="H27" s="10">
        <f>1000*6mm!$C$305</f>
        <v>4.753443641204068</v>
      </c>
      <c r="I27" s="10">
        <f>1000*6mm!$C$305</f>
        <v>4.753443641204068</v>
      </c>
      <c r="J27" s="10">
        <f>1000*6mm!$C$313</f>
        <v>3.6516664982795053</v>
      </c>
      <c r="K27" s="10">
        <f>1000*6mm!$C$317</f>
        <v>3.2616504628474083</v>
      </c>
    </row>
    <row r="28" spans="1:11" s="16" customFormat="1" ht="12.75">
      <c r="A28" s="23"/>
      <c r="B28" s="23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16" customFormat="1" ht="12.75">
      <c r="A29" s="23" t="s">
        <v>27</v>
      </c>
      <c r="B29" s="23">
        <f>B24</f>
        <v>37.58679677035731</v>
      </c>
      <c r="C29" s="10">
        <f>-(C24-C26)/2</f>
        <v>16.291807104974993</v>
      </c>
      <c r="D29" s="10">
        <f aca="true" t="shared" si="6" ref="D29:K29">-(D24-D26)/2</f>
        <v>9.719844960706718</v>
      </c>
      <c r="E29" s="10">
        <f t="shared" si="6"/>
        <v>7.073618843207939</v>
      </c>
      <c r="F29" s="10">
        <f t="shared" si="6"/>
        <v>5.664655083814168</v>
      </c>
      <c r="G29" s="10">
        <f t="shared" si="6"/>
        <v>4.82477958273462</v>
      </c>
      <c r="H29" s="10">
        <f t="shared" si="6"/>
        <v>4.302160122685336</v>
      </c>
      <c r="I29" s="10">
        <f t="shared" si="6"/>
        <v>3.9185769135891784</v>
      </c>
      <c r="J29" s="10">
        <f t="shared" si="6"/>
        <v>3.6807179720547056</v>
      </c>
      <c r="K29" s="10">
        <f t="shared" si="6"/>
        <v>3.478862106948787</v>
      </c>
    </row>
    <row r="30" spans="1:11" s="16" customFormat="1" ht="12.75">
      <c r="A30" s="23" t="s">
        <v>28</v>
      </c>
      <c r="B30" s="23">
        <f>-B26</f>
        <v>37.85956935805377</v>
      </c>
      <c r="C30" s="10">
        <f>-(C25-C27)/2</f>
        <v>22.899461059881375</v>
      </c>
      <c r="D30" s="10">
        <f aca="true" t="shared" si="7" ref="D30:K30">-(D25-D27)/2</f>
        <v>12.268593008163345</v>
      </c>
      <c r="E30" s="10">
        <f t="shared" si="7"/>
        <v>8.641489630565829</v>
      </c>
      <c r="F30" s="10">
        <f t="shared" si="7"/>
        <v>6.830456998274532</v>
      </c>
      <c r="G30" s="10">
        <f t="shared" si="7"/>
        <v>5.637958345081682</v>
      </c>
      <c r="H30" s="10">
        <f t="shared" si="7"/>
        <v>4.849987913874874</v>
      </c>
      <c r="I30" s="10">
        <f t="shared" si="7"/>
        <v>4.5435467431782275</v>
      </c>
      <c r="J30" s="10">
        <f t="shared" si="7"/>
        <v>3.7643281877647525</v>
      </c>
      <c r="K30" s="10">
        <f t="shared" si="7"/>
        <v>3.37614439610075</v>
      </c>
    </row>
    <row r="31" spans="1:11" s="16" customFormat="1" ht="12.75">
      <c r="A31" s="23" t="s">
        <v>29</v>
      </c>
      <c r="B31" s="10">
        <f aca="true" t="shared" si="8" ref="B31:K31">(B29+B30)/2</f>
        <v>37.72318306420554</v>
      </c>
      <c r="C31" s="10">
        <f t="shared" si="8"/>
        <v>19.595634082428184</v>
      </c>
      <c r="D31" s="10">
        <f t="shared" si="8"/>
        <v>10.994218984435031</v>
      </c>
      <c r="E31" s="10">
        <f t="shared" si="8"/>
        <v>7.857554236886884</v>
      </c>
      <c r="F31" s="10">
        <f t="shared" si="8"/>
        <v>6.24755604104435</v>
      </c>
      <c r="G31" s="10">
        <f t="shared" si="8"/>
        <v>5.231368963908151</v>
      </c>
      <c r="H31" s="10">
        <f t="shared" si="8"/>
        <v>4.576074018280105</v>
      </c>
      <c r="I31" s="10">
        <f t="shared" si="8"/>
        <v>4.231061828383703</v>
      </c>
      <c r="J31" s="10">
        <f t="shared" si="8"/>
        <v>3.7225230799097293</v>
      </c>
      <c r="K31" s="10">
        <f t="shared" si="8"/>
        <v>3.4275032515247688</v>
      </c>
    </row>
    <row r="32" spans="1:11" s="16" customFormat="1" ht="12.75">
      <c r="A32" s="23" t="s">
        <v>104</v>
      </c>
      <c r="B32" s="10">
        <f>B31-B$17*($C22/$H$4)^2</f>
        <v>37.5371026379878</v>
      </c>
      <c r="C32" s="10">
        <f>C31-C$17*($C22/$H$4)^2</f>
        <v>19.40955365621044</v>
      </c>
      <c r="D32" s="10">
        <f aca="true" t="shared" si="9" ref="D32:K32">D31-D$17*($C22/$H$4)^2</f>
        <v>10.815354040782143</v>
      </c>
      <c r="E32" s="10">
        <f t="shared" si="9"/>
        <v>7.681371904856495</v>
      </c>
      <c r="F32" s="10">
        <f t="shared" si="9"/>
        <v>6.089374770837812</v>
      </c>
      <c r="G32" s="10">
        <f t="shared" si="9"/>
        <v>5.083298908066321</v>
      </c>
      <c r="H32" s="10">
        <f t="shared" si="9"/>
        <v>4.443611881045306</v>
      </c>
      <c r="I32" s="10">
        <f t="shared" si="9"/>
        <v>4.118567642624447</v>
      </c>
      <c r="J32" s="10">
        <f t="shared" si="9"/>
        <v>3.6256304495834466</v>
      </c>
      <c r="K32" s="10">
        <f t="shared" si="9"/>
        <v>3.3498660422721747</v>
      </c>
    </row>
    <row r="33" spans="1:11" s="16" customFormat="1" ht="12.75">
      <c r="A33" s="23" t="s">
        <v>105</v>
      </c>
      <c r="B33" s="10">
        <f>B32/$G$3</f>
        <v>100.5994350698073</v>
      </c>
      <c r="C33" s="10">
        <f>C32/$G$3</f>
        <v>52.01760379864398</v>
      </c>
      <c r="D33" s="10">
        <f aca="true" t="shared" si="10" ref="D33:K33">D32/$G$3</f>
        <v>28.985148829296143</v>
      </c>
      <c r="E33" s="10">
        <f t="shared" si="10"/>
        <v>20.586076705015405</v>
      </c>
      <c r="F33" s="10">
        <f t="shared" si="10"/>
        <v>16.319524385845334</v>
      </c>
      <c r="G33" s="10">
        <f t="shared" si="10"/>
        <v>13.62324107361774</v>
      </c>
      <c r="H33" s="10">
        <f t="shared" si="10"/>
        <v>11.908879841201419</v>
      </c>
      <c r="I33" s="10">
        <f t="shared" si="10"/>
        <v>11.037761282233516</v>
      </c>
      <c r="J33" s="10">
        <f t="shared" si="10"/>
        <v>9.716689604883637</v>
      </c>
      <c r="K33" s="10">
        <f t="shared" si="10"/>
        <v>8.977640993289427</v>
      </c>
    </row>
    <row r="34" spans="1:11" s="16" customFormat="1" ht="25.5">
      <c r="A34" s="23" t="s">
        <v>107</v>
      </c>
      <c r="B34" s="10">
        <f aca="true" t="shared" si="11" ref="B34:K34">B33-B$65</f>
        <v>67.55567404985695</v>
      </c>
      <c r="C34" s="10">
        <f t="shared" si="11"/>
        <v>27.469925600673637</v>
      </c>
      <c r="D34" s="10">
        <f t="shared" si="11"/>
        <v>9.585764304843188</v>
      </c>
      <c r="E34" s="10">
        <f t="shared" si="11"/>
        <v>4.277852506969385</v>
      </c>
      <c r="F34" s="10">
        <f t="shared" si="11"/>
        <v>2.136494544863462</v>
      </c>
      <c r="G34" s="10">
        <f t="shared" si="11"/>
        <v>1.1486300110636822</v>
      </c>
      <c r="H34" s="10">
        <f t="shared" si="11"/>
        <v>0.4776827889278348</v>
      </c>
      <c r="I34" s="10">
        <f t="shared" si="11"/>
        <v>0.6099551844899391</v>
      </c>
      <c r="J34" s="10">
        <f t="shared" si="11"/>
        <v>0.08012847545614399</v>
      </c>
      <c r="K34" s="10">
        <f t="shared" si="11"/>
        <v>0</v>
      </c>
    </row>
    <row r="35" spans="1:2" ht="12.75">
      <c r="A35" s="24"/>
      <c r="B35" s="24"/>
    </row>
    <row r="36" spans="1:3" ht="12.75">
      <c r="A36" s="22" t="s">
        <v>31</v>
      </c>
      <c r="B36" s="22"/>
      <c r="C36" s="8">
        <v>8</v>
      </c>
    </row>
    <row r="37" spans="1:11" ht="12.75">
      <c r="A37" s="23" t="s">
        <v>19</v>
      </c>
      <c r="B37" s="23">
        <v>0</v>
      </c>
      <c r="C37" s="10">
        <v>0.1</v>
      </c>
      <c r="D37" s="10">
        <v>0.2</v>
      </c>
      <c r="E37" s="10">
        <v>0.3</v>
      </c>
      <c r="F37" s="10">
        <v>0.4</v>
      </c>
      <c r="G37" s="10">
        <v>0.5</v>
      </c>
      <c r="H37" s="10">
        <v>0.6</v>
      </c>
      <c r="I37" s="10">
        <v>0.7</v>
      </c>
      <c r="J37" s="10">
        <v>0.8</v>
      </c>
      <c r="K37" s="10">
        <v>0.9</v>
      </c>
    </row>
    <row r="38" spans="1:11" s="16" customFormat="1" ht="12.75">
      <c r="A38" s="23" t="s">
        <v>23</v>
      </c>
      <c r="B38" s="23">
        <f>1000*8mm!C91</f>
        <v>-41.31029140611457</v>
      </c>
      <c r="C38" s="10">
        <f>1000*8mm!$C$63</f>
        <v>-18.15561043889245</v>
      </c>
      <c r="D38" s="10">
        <f>1000*8mm!$C$54</f>
        <v>-10.92895399843156</v>
      </c>
      <c r="E38" s="10">
        <f>1000*8mm!$C$49</f>
        <v>-7.843846456194638</v>
      </c>
      <c r="F38" s="10">
        <f>1000*8mm!$C$44</f>
        <v>-6.232159285770556</v>
      </c>
      <c r="G38" s="10">
        <f>1000*8mm!$C$40</f>
        <v>-5.284788129459092</v>
      </c>
      <c r="H38" s="10">
        <f>1000*8mm!$C$36</f>
        <v>-4.687552223277338</v>
      </c>
      <c r="I38" s="10">
        <f>1000*8mm!$C$32</f>
        <v>-4.274599166612749</v>
      </c>
      <c r="J38" s="10">
        <f>1000*8mm!$C$28</f>
        <v>-4.0289146522221015</v>
      </c>
      <c r="K38" s="10">
        <f>1000*8mm!$C$23</f>
        <v>-3.7404794234537655</v>
      </c>
    </row>
    <row r="39" spans="1:11" s="16" customFormat="1" ht="12.75">
      <c r="A39" s="23" t="s">
        <v>26</v>
      </c>
      <c r="B39" s="23"/>
      <c r="C39" s="10">
        <f>1000*8mm!$C$119</f>
        <v>-26.818002045090104</v>
      </c>
      <c r="D39" s="10">
        <f>1000*8mm!$C$127</f>
        <v>-13.750980033231272</v>
      </c>
      <c r="E39" s="10">
        <f>1000*8mm!$C$133</f>
        <v>-9.45157259510867</v>
      </c>
      <c r="F39" s="10">
        <f>1000*8mm!$C$137</f>
        <v>-7.318101526876792</v>
      </c>
      <c r="G39" s="10">
        <f>1000*8mm!$C$141</f>
        <v>-6.008714831876082</v>
      </c>
      <c r="H39" s="10">
        <f>1000*8mm!$C$145</f>
        <v>-5.059238205456541</v>
      </c>
      <c r="I39" s="10">
        <f>1000*8mm!$C$149</f>
        <v>-4.437834041069612</v>
      </c>
      <c r="J39" s="10">
        <f>1000*8mm!$C$153</f>
        <v>-3.918287762256942</v>
      </c>
      <c r="K39" s="10">
        <f>1000*8mm!$C$158</f>
        <v>-3.4713683441796093</v>
      </c>
    </row>
    <row r="40" spans="1:11" s="16" customFormat="1" ht="12.75">
      <c r="A40" s="23" t="s">
        <v>25</v>
      </c>
      <c r="B40" s="23">
        <f>1000*8mm!C233</f>
        <v>40.77900850024894</v>
      </c>
      <c r="C40" s="10">
        <f>1000*8mm!$C$205</f>
        <v>17.912422689813994</v>
      </c>
      <c r="D40" s="10">
        <f>1000*8mm!$C$197</f>
        <v>10.80277272491787</v>
      </c>
      <c r="E40" s="10">
        <f>1000*8mm!$C$190</f>
        <v>7.763654524727898</v>
      </c>
      <c r="F40" s="10">
        <f>1000*8mm!$C$186</f>
        <v>6.176998146309158</v>
      </c>
      <c r="G40" s="10">
        <f>1000*8mm!$C$182</f>
        <v>5.259125082932679</v>
      </c>
      <c r="H40" s="10">
        <f>1000*8mm!$C$178</f>
        <v>4.634250747143409</v>
      </c>
      <c r="I40" s="10">
        <f>1000*8mm!$C$173</f>
        <v>4.245713686573567</v>
      </c>
      <c r="J40" s="10">
        <f>1000*8mm!$C$169</f>
        <v>3.9801567127818833</v>
      </c>
      <c r="K40" s="10">
        <f>1000*8mm!$C$165</f>
        <v>3.792556465593005</v>
      </c>
    </row>
    <row r="41" spans="1:11" s="16" customFormat="1" ht="12.75">
      <c r="A41" s="23" t="s">
        <v>24</v>
      </c>
      <c r="B41" s="23"/>
      <c r="C41" s="10">
        <f>1000*8mm!$C$261</f>
        <v>26.897847856918517</v>
      </c>
      <c r="D41" s="10">
        <f>1000*8mm!$C$270</f>
        <v>13.62435746662391</v>
      </c>
      <c r="E41" s="10">
        <f>1000*8mm!$C$276</f>
        <v>9.363167285205611</v>
      </c>
      <c r="F41" s="10">
        <f>1000*8mm!$C$280</f>
        <v>7.158029936614046</v>
      </c>
      <c r="G41" s="10">
        <f>1000*8mm!$C$285</f>
        <v>5.80512252925446</v>
      </c>
      <c r="H41" s="10">
        <f>1000*8mm!$C$289</f>
        <v>4.964433074153586</v>
      </c>
      <c r="I41" s="10">
        <f>1000*8mm!$C$293</f>
        <v>4.223080652835881</v>
      </c>
      <c r="J41" s="10">
        <f>1000*8mm!$C$297</f>
        <v>3.688583776251109</v>
      </c>
      <c r="K41" s="10">
        <f>1000*8mm!$C$301</f>
        <v>3.2114096071573197</v>
      </c>
    </row>
    <row r="42" spans="1:11" s="16" customFormat="1" ht="12.75">
      <c r="A42" s="23"/>
      <c r="B42" s="23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16" customFormat="1" ht="12.75">
      <c r="A43" s="23" t="s">
        <v>27</v>
      </c>
      <c r="B43" s="23">
        <f>-B38</f>
        <v>41.31029140611457</v>
      </c>
      <c r="C43" s="10">
        <f>-(C38-C40)/2</f>
        <v>18.034016564353223</v>
      </c>
      <c r="D43" s="10">
        <f aca="true" t="shared" si="12" ref="D43:K43">-(D38-D40)/2</f>
        <v>10.865863361674716</v>
      </c>
      <c r="E43" s="10">
        <f t="shared" si="12"/>
        <v>7.803750490461268</v>
      </c>
      <c r="F43" s="10">
        <f t="shared" si="12"/>
        <v>6.2045787160398564</v>
      </c>
      <c r="G43" s="10">
        <f t="shared" si="12"/>
        <v>5.271956606195886</v>
      </c>
      <c r="H43" s="10">
        <f t="shared" si="12"/>
        <v>4.660901485210374</v>
      </c>
      <c r="I43" s="10">
        <f t="shared" si="12"/>
        <v>4.2601564265931575</v>
      </c>
      <c r="J43" s="10">
        <f t="shared" si="12"/>
        <v>4.004535682501992</v>
      </c>
      <c r="K43" s="10">
        <f t="shared" si="12"/>
        <v>3.766517944523385</v>
      </c>
    </row>
    <row r="44" spans="1:11" s="16" customFormat="1" ht="12.75">
      <c r="A44" s="23" t="s">
        <v>28</v>
      </c>
      <c r="B44" s="23">
        <f>B40</f>
        <v>40.77900850024894</v>
      </c>
      <c r="C44" s="10">
        <f>-(C39-C41)/2</f>
        <v>26.85792495100431</v>
      </c>
      <c r="D44" s="10">
        <f aca="true" t="shared" si="13" ref="D44:K44">-(D39-D41)/2</f>
        <v>13.68766874992759</v>
      </c>
      <c r="E44" s="10">
        <f t="shared" si="13"/>
        <v>9.40736994015714</v>
      </c>
      <c r="F44" s="10">
        <f t="shared" si="13"/>
        <v>7.238065731745419</v>
      </c>
      <c r="G44" s="10">
        <f t="shared" si="13"/>
        <v>5.906918680565271</v>
      </c>
      <c r="H44" s="10">
        <f t="shared" si="13"/>
        <v>5.011835639805064</v>
      </c>
      <c r="I44" s="10">
        <f t="shared" si="13"/>
        <v>4.3304573469527465</v>
      </c>
      <c r="J44" s="10">
        <f t="shared" si="13"/>
        <v>3.8034357692540253</v>
      </c>
      <c r="K44" s="10">
        <f t="shared" si="13"/>
        <v>3.3413889756684645</v>
      </c>
    </row>
    <row r="45" spans="1:11" s="16" customFormat="1" ht="12.75">
      <c r="A45" s="23" t="s">
        <v>29</v>
      </c>
      <c r="B45" s="10">
        <f aca="true" t="shared" si="14" ref="B45:K45">(B43+B44)/2</f>
        <v>41.04464995318176</v>
      </c>
      <c r="C45" s="10">
        <f t="shared" si="14"/>
        <v>22.445970757678765</v>
      </c>
      <c r="D45" s="10">
        <f t="shared" si="14"/>
        <v>12.276766055801154</v>
      </c>
      <c r="E45" s="10">
        <f t="shared" si="14"/>
        <v>8.605560215309204</v>
      </c>
      <c r="F45" s="10">
        <f t="shared" si="14"/>
        <v>6.721322223892638</v>
      </c>
      <c r="G45" s="10">
        <f t="shared" si="14"/>
        <v>5.589437643380578</v>
      </c>
      <c r="H45" s="10">
        <f t="shared" si="14"/>
        <v>4.836368562507719</v>
      </c>
      <c r="I45" s="10">
        <f t="shared" si="14"/>
        <v>4.295306886772952</v>
      </c>
      <c r="J45" s="10">
        <f t="shared" si="14"/>
        <v>3.903985725878009</v>
      </c>
      <c r="K45" s="10">
        <f t="shared" si="14"/>
        <v>3.553953460095925</v>
      </c>
    </row>
    <row r="46" spans="1:11" s="16" customFormat="1" ht="12.75">
      <c r="A46" s="23" t="s">
        <v>104</v>
      </c>
      <c r="B46" s="10">
        <f>B45-B$17*($C36/$H$4)^2</f>
        <v>40.71384030657244</v>
      </c>
      <c r="C46" s="10">
        <f>C45-C$17*($C36/$H$4)^2</f>
        <v>22.115161111069444</v>
      </c>
      <c r="D46" s="10">
        <f aca="true" t="shared" si="15" ref="D46:K46">D45-D$17*($C36/$H$4)^2</f>
        <v>11.958783933751576</v>
      </c>
      <c r="E46" s="10">
        <f t="shared" si="15"/>
        <v>8.292347180588513</v>
      </c>
      <c r="F46" s="10">
        <f t="shared" si="15"/>
        <v>6.440111076858793</v>
      </c>
      <c r="G46" s="10">
        <f t="shared" si="15"/>
        <v>5.3262019885506575</v>
      </c>
      <c r="H46" s="10">
        <f t="shared" si="15"/>
        <v>4.6008803185347436</v>
      </c>
      <c r="I46" s="10">
        <f t="shared" si="15"/>
        <v>4.09531722320094</v>
      </c>
      <c r="J46" s="10">
        <f t="shared" si="15"/>
        <v>3.7317321608535066</v>
      </c>
      <c r="K46" s="10">
        <f t="shared" si="15"/>
        <v>3.4159317547579797</v>
      </c>
    </row>
    <row r="47" spans="1:11" s="16" customFormat="1" ht="12.75">
      <c r="A47" s="23" t="s">
        <v>105</v>
      </c>
      <c r="B47" s="10">
        <f aca="true" t="shared" si="16" ref="B47:K47">B46/$G$3</f>
        <v>109.11309202161414</v>
      </c>
      <c r="C47" s="10">
        <f t="shared" si="16"/>
        <v>59.26863177766611</v>
      </c>
      <c r="D47" s="10">
        <f t="shared" si="16"/>
        <v>32.04954094245422</v>
      </c>
      <c r="E47" s="10">
        <f t="shared" si="16"/>
        <v>22.223490443977212</v>
      </c>
      <c r="F47" s="10">
        <f t="shared" si="16"/>
        <v>17.259497685981565</v>
      </c>
      <c r="G47" s="10">
        <f t="shared" si="16"/>
        <v>14.274221329315761</v>
      </c>
      <c r="H47" s="10">
        <f t="shared" si="16"/>
        <v>12.330359253673112</v>
      </c>
      <c r="I47" s="10">
        <f t="shared" si="16"/>
        <v>10.97545015817852</v>
      </c>
      <c r="J47" s="10">
        <f t="shared" si="16"/>
        <v>10.001042191087397</v>
      </c>
      <c r="K47" s="10">
        <f t="shared" si="16"/>
        <v>9.154697102751385</v>
      </c>
    </row>
    <row r="48" spans="1:11" s="16" customFormat="1" ht="25.5">
      <c r="A48" s="23" t="s">
        <v>107</v>
      </c>
      <c r="B48" s="10">
        <f>B47-B$65</f>
        <v>76.06933100166378</v>
      </c>
      <c r="C48" s="10">
        <f>C47-C$65</f>
        <v>34.72095357969576</v>
      </c>
      <c r="D48" s="10">
        <f aca="true" t="shared" si="17" ref="D48:K48">D47-D$65</f>
        <v>12.650156418001266</v>
      </c>
      <c r="E48" s="10">
        <f t="shared" si="17"/>
        <v>5.915266245931193</v>
      </c>
      <c r="F48" s="10">
        <f t="shared" si="17"/>
        <v>3.0764678449996925</v>
      </c>
      <c r="G48" s="10">
        <f t="shared" si="17"/>
        <v>1.7996102667617038</v>
      </c>
      <c r="H48" s="10">
        <f t="shared" si="17"/>
        <v>0.8991622013995286</v>
      </c>
      <c r="I48" s="10">
        <f t="shared" si="17"/>
        <v>0.5476440604349424</v>
      </c>
      <c r="J48" s="10">
        <f t="shared" si="17"/>
        <v>0.36448106165990346</v>
      </c>
      <c r="K48" s="10">
        <f t="shared" si="17"/>
        <v>0.17705610946195804</v>
      </c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2" t="s">
        <v>21</v>
      </c>
      <c r="B54" s="22"/>
    </row>
    <row r="55" spans="1:11" ht="12.75">
      <c r="A55" s="23" t="s">
        <v>19</v>
      </c>
      <c r="B55" s="23">
        <v>0</v>
      </c>
      <c r="C55" s="10">
        <v>0.1</v>
      </c>
      <c r="D55" s="10">
        <v>0.2</v>
      </c>
      <c r="E55" s="10">
        <v>0.3</v>
      </c>
      <c r="F55" s="10">
        <v>0.4</v>
      </c>
      <c r="G55" s="10">
        <v>0.5</v>
      </c>
      <c r="H55" s="10">
        <v>0.6</v>
      </c>
      <c r="I55" s="10">
        <v>0.7</v>
      </c>
      <c r="J55" s="10">
        <v>0.8</v>
      </c>
      <c r="K55" s="10">
        <v>0.9</v>
      </c>
    </row>
    <row r="56" spans="1:11" s="16" customFormat="1" ht="12.75">
      <c r="A56" s="23" t="s">
        <v>23</v>
      </c>
      <c r="B56" s="23">
        <f>1000*etched!C91</f>
        <v>-14.26920029998477</v>
      </c>
      <c r="C56" s="10">
        <f>1000*etched!C63</f>
        <v>-8.886815144673523</v>
      </c>
      <c r="D56" s="10">
        <f>1000*etched!C54</f>
        <v>-7.312468825075463</v>
      </c>
      <c r="E56" s="10">
        <f>1000*etched!C49</f>
        <v>-6.259020044032347</v>
      </c>
      <c r="F56" s="10">
        <f>1000*etched!C44</f>
        <v>-5.491900278645154</v>
      </c>
      <c r="G56" s="10">
        <f>1000*etched!C40</f>
        <v>-4.860886269685375</v>
      </c>
      <c r="H56" s="10">
        <f>1000*etched!C36</f>
        <v>-4.64973928399429</v>
      </c>
      <c r="I56" s="10">
        <f>1000*etched!C32</f>
        <v>-4.31013524705659</v>
      </c>
      <c r="J56" s="10">
        <f>1000*etched!C28</f>
        <v>-4.0701561764978615</v>
      </c>
      <c r="K56" s="10">
        <f>1000*etched!C23</f>
        <v>-3.812935011806036</v>
      </c>
    </row>
    <row r="57" spans="1:11" s="16" customFormat="1" ht="12.75">
      <c r="A57" s="23" t="s">
        <v>26</v>
      </c>
      <c r="B57" s="23"/>
      <c r="C57" s="10">
        <f>1000*etched!C119</f>
        <v>-12.244234222754082</v>
      </c>
      <c r="D57" s="10">
        <f>1000*etched!C127</f>
        <v>-9.501857707509235</v>
      </c>
      <c r="E57" s="10">
        <f>1000*etched!C133</f>
        <v>-7.860722364787869</v>
      </c>
      <c r="F57" s="10">
        <f>1000*etched!C137</f>
        <v>-6.723425828894228</v>
      </c>
      <c r="G57" s="10">
        <f>1000*etched!C141</f>
        <v>-5.8621015009301685</v>
      </c>
      <c r="H57" s="10">
        <f>1000*etched!C145</f>
        <v>-5.289551287286113</v>
      </c>
      <c r="I57" s="10">
        <f>1000*etched!C149</f>
        <v>-4.7121829374679844</v>
      </c>
      <c r="J57" s="10">
        <f>1000*etched!C153</f>
        <v>-4.34393288873739</v>
      </c>
      <c r="K57" s="10">
        <f>1000*etched!C158</f>
        <v>-3.9872481497346204</v>
      </c>
    </row>
    <row r="58" spans="1:11" s="16" customFormat="1" ht="12.75">
      <c r="A58" s="23" t="s">
        <v>25</v>
      </c>
      <c r="B58" s="23">
        <f>1000*etched!C243</f>
        <v>14.0249184757468</v>
      </c>
      <c r="C58" s="10">
        <f>1000*etched!C215</f>
        <v>8.781324661553198</v>
      </c>
      <c r="D58" s="10">
        <f>1000*etched!C205</f>
        <v>7.056503077214578</v>
      </c>
      <c r="E58" s="10">
        <f>1000*etched!C200</f>
        <v>6.1367066170626385</v>
      </c>
      <c r="F58" s="10">
        <f>1000*etched!C196</f>
        <v>5.442387336955881</v>
      </c>
      <c r="G58" s="10">
        <f>1000*etched!C192</f>
        <v>4.891608131595262</v>
      </c>
      <c r="H58" s="10">
        <f>1000*etched!C188</f>
        <v>4.682315467394083</v>
      </c>
      <c r="I58" s="10">
        <f>1000*etched!C184</f>
        <v>4.299971401366852</v>
      </c>
      <c r="J58" s="10">
        <f>1000*etched!C179</f>
        <v>4.058943630330442</v>
      </c>
      <c r="K58" s="10">
        <f>1000*etched!C175</f>
        <v>3.9099099189715045</v>
      </c>
    </row>
    <row r="59" spans="1:11" s="16" customFormat="1" ht="12.75">
      <c r="A59" s="23" t="s">
        <v>24</v>
      </c>
      <c r="B59" s="23"/>
      <c r="C59" s="10">
        <f>1000*etched!C271</f>
        <v>12.126116818502805</v>
      </c>
      <c r="D59" s="10">
        <f>1000*etched!C279</f>
        <v>9.35108417777269</v>
      </c>
      <c r="E59" s="10">
        <f>1000*etched!C286</f>
        <v>7.671778163642261</v>
      </c>
      <c r="F59" s="10">
        <f>1000*etched!C290</f>
        <v>6.631067162421819</v>
      </c>
      <c r="G59" s="10">
        <f>1000*etched!C294</f>
        <v>5.748476350482164</v>
      </c>
      <c r="H59" s="10">
        <f>1000*etched!C298</f>
        <v>4.954594560921022</v>
      </c>
      <c r="I59" s="10">
        <f>1000*etched!C303</f>
        <v>4.535579808680174</v>
      </c>
      <c r="J59" s="10">
        <f>1000*etched!C307</f>
        <v>4.029810610981685</v>
      </c>
      <c r="K59" s="10">
        <f>1000*etched!C311</f>
        <v>3.6643336039469823</v>
      </c>
    </row>
    <row r="60" spans="1:11" s="16" customFormat="1" ht="12.75">
      <c r="A60" s="23"/>
      <c r="B60" s="23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16" customFormat="1" ht="12.75">
      <c r="A61" s="23" t="s">
        <v>27</v>
      </c>
      <c r="B61" s="23">
        <f>-B56</f>
        <v>14.26920029998477</v>
      </c>
      <c r="C61" s="10">
        <f>-(C56-C58)/2</f>
        <v>8.83406990311336</v>
      </c>
      <c r="D61" s="10">
        <f aca="true" t="shared" si="18" ref="D61:K61">-(D56-D58)/2</f>
        <v>7.184485951145021</v>
      </c>
      <c r="E61" s="10">
        <f t="shared" si="18"/>
        <v>6.197863330547493</v>
      </c>
      <c r="F61" s="10">
        <f t="shared" si="18"/>
        <v>5.467143807800518</v>
      </c>
      <c r="G61" s="10">
        <f t="shared" si="18"/>
        <v>4.876247200640319</v>
      </c>
      <c r="H61" s="10">
        <f t="shared" si="18"/>
        <v>4.666027375694187</v>
      </c>
      <c r="I61" s="10">
        <f t="shared" si="18"/>
        <v>4.3050533242117215</v>
      </c>
      <c r="J61" s="10">
        <f t="shared" si="18"/>
        <v>4.064549903414152</v>
      </c>
      <c r="K61" s="10">
        <f t="shared" si="18"/>
        <v>3.8614224653887703</v>
      </c>
    </row>
    <row r="62" spans="1:11" s="16" customFormat="1" ht="12.75">
      <c r="A62" s="23" t="s">
        <v>28</v>
      </c>
      <c r="B62" s="23">
        <f>B58</f>
        <v>14.0249184757468</v>
      </c>
      <c r="C62" s="10">
        <f>-(C57-C59)/2</f>
        <v>12.185175520628444</v>
      </c>
      <c r="D62" s="10">
        <f aca="true" t="shared" si="19" ref="D62:K62">-(D57-D59)/2</f>
        <v>9.426470942640961</v>
      </c>
      <c r="E62" s="10">
        <f t="shared" si="19"/>
        <v>7.766250264215065</v>
      </c>
      <c r="F62" s="10">
        <f t="shared" si="19"/>
        <v>6.677246495658023</v>
      </c>
      <c r="G62" s="10">
        <f t="shared" si="19"/>
        <v>5.805288925706167</v>
      </c>
      <c r="H62" s="10">
        <f t="shared" si="19"/>
        <v>5.122072924103567</v>
      </c>
      <c r="I62" s="10">
        <f t="shared" si="19"/>
        <v>4.623881373074079</v>
      </c>
      <c r="J62" s="10">
        <f t="shared" si="19"/>
        <v>4.186871749859538</v>
      </c>
      <c r="K62" s="10">
        <f t="shared" si="19"/>
        <v>3.8257908768408013</v>
      </c>
    </row>
    <row r="63" spans="1:11" s="16" customFormat="1" ht="12.75">
      <c r="A63" s="23" t="s">
        <v>104</v>
      </c>
      <c r="B63" s="10">
        <f aca="true" t="shared" si="20" ref="B63:K63">(B61+B62)/2</f>
        <v>14.147059387865784</v>
      </c>
      <c r="C63" s="10">
        <f t="shared" si="20"/>
        <v>10.509622711870902</v>
      </c>
      <c r="D63" s="10">
        <f t="shared" si="20"/>
        <v>8.305478446892991</v>
      </c>
      <c r="E63" s="10">
        <f t="shared" si="20"/>
        <v>6.982056797381279</v>
      </c>
      <c r="F63" s="10">
        <f t="shared" si="20"/>
        <v>6.072195151729271</v>
      </c>
      <c r="G63" s="10">
        <f t="shared" si="20"/>
        <v>5.340768063173243</v>
      </c>
      <c r="H63" s="10">
        <f t="shared" si="20"/>
        <v>4.894050149898877</v>
      </c>
      <c r="I63" s="10">
        <f t="shared" si="20"/>
        <v>4.4644673486429</v>
      </c>
      <c r="J63" s="10">
        <f t="shared" si="20"/>
        <v>4.125710826636845</v>
      </c>
      <c r="K63" s="10">
        <f t="shared" si="20"/>
        <v>3.843606671114786</v>
      </c>
    </row>
    <row r="64" spans="1:11" s="16" customFormat="1" ht="12.75">
      <c r="A64" s="23" t="s">
        <v>105</v>
      </c>
      <c r="B64" s="10">
        <f aca="true" t="shared" si="21" ref="B64:K64">B63/$G$3</f>
        <v>37.9141191594803</v>
      </c>
      <c r="C64" s="10">
        <f t="shared" si="21"/>
        <v>28.165788867814015</v>
      </c>
      <c r="D64" s="10">
        <f t="shared" si="21"/>
        <v>22.258682237673213</v>
      </c>
      <c r="E64" s="10">
        <f t="shared" si="21"/>
        <v>18.711912216981826</v>
      </c>
      <c r="F64" s="10">
        <f t="shared" si="21"/>
        <v>16.273483006634443</v>
      </c>
      <c r="G64" s="10">
        <f t="shared" si="21"/>
        <v>14.313258409304291</v>
      </c>
      <c r="H64" s="10">
        <f t="shared" si="21"/>
        <v>13.11605440172899</v>
      </c>
      <c r="I64" s="10">
        <f t="shared" si="21"/>
        <v>11.964772494362972</v>
      </c>
      <c r="J64" s="10">
        <f t="shared" si="21"/>
        <v>11.056905015386743</v>
      </c>
      <c r="K64" s="10">
        <f t="shared" si="21"/>
        <v>10.300865878587626</v>
      </c>
    </row>
    <row r="65" spans="1:11" s="16" customFormat="1" ht="12.75">
      <c r="A65" s="23" t="s">
        <v>106</v>
      </c>
      <c r="B65" s="10">
        <f aca="true" t="shared" si="22" ref="B65:J65">B64*$K33/$K64</f>
        <v>33.04376101995035</v>
      </c>
      <c r="C65" s="10">
        <f t="shared" si="22"/>
        <v>24.547678197970345</v>
      </c>
      <c r="D65" s="10">
        <f t="shared" si="22"/>
        <v>19.399384524452955</v>
      </c>
      <c r="E65" s="10">
        <f t="shared" si="22"/>
        <v>16.30822419804602</v>
      </c>
      <c r="F65" s="10">
        <f t="shared" si="22"/>
        <v>14.183029840981872</v>
      </c>
      <c r="G65" s="10">
        <f t="shared" si="22"/>
        <v>12.474611062554057</v>
      </c>
      <c r="H65" s="10">
        <f t="shared" si="22"/>
        <v>11.431197052273584</v>
      </c>
      <c r="I65" s="10">
        <f t="shared" si="22"/>
        <v>10.427806097743577</v>
      </c>
      <c r="J65" s="10">
        <f t="shared" si="22"/>
        <v>9.636561129427493</v>
      </c>
      <c r="K65" s="10">
        <f>K64*$K33/$K64</f>
        <v>8.977640993289427</v>
      </c>
    </row>
    <row r="66" spans="1:2" ht="12.75">
      <c r="A66" s="24"/>
      <c r="B66" s="24"/>
    </row>
    <row r="67" spans="1:2" ht="12.75">
      <c r="A67" s="31" t="s">
        <v>123</v>
      </c>
      <c r="B67" s="31"/>
    </row>
    <row r="68" spans="1:13" s="33" customFormat="1" ht="12.75">
      <c r="A68" s="31"/>
      <c r="B68" s="31"/>
      <c r="C68" s="8">
        <v>4</v>
      </c>
      <c r="D68" s="38" t="s">
        <v>52</v>
      </c>
      <c r="E68" s="13"/>
      <c r="F68" s="13"/>
      <c r="G68" s="13"/>
      <c r="H68" s="13"/>
      <c r="I68" s="13"/>
      <c r="J68" s="13"/>
      <c r="K68" s="13"/>
      <c r="L68" s="32"/>
      <c r="M68" s="32"/>
    </row>
    <row r="69" spans="1:11" ht="12.75">
      <c r="A69" s="23" t="s">
        <v>19</v>
      </c>
      <c r="B69" s="23"/>
      <c r="C69" s="10">
        <v>0.1</v>
      </c>
      <c r="D69" s="10">
        <v>0.2</v>
      </c>
      <c r="E69" s="10">
        <v>0.3</v>
      </c>
      <c r="F69" s="10">
        <v>0.4</v>
      </c>
      <c r="G69" s="10">
        <v>0.5</v>
      </c>
      <c r="H69" s="10">
        <v>0.6</v>
      </c>
      <c r="I69" s="10">
        <v>0.7</v>
      </c>
      <c r="J69" s="10">
        <v>0.8</v>
      </c>
      <c r="K69" s="10">
        <v>0.9</v>
      </c>
    </row>
    <row r="70" spans="1:11" s="16" customFormat="1" ht="12.75">
      <c r="A70" s="23" t="s">
        <v>23</v>
      </c>
      <c r="B70" s="23"/>
      <c r="C70" s="10">
        <f>1000*Vienna!$D$29</f>
        <v>-22.974</v>
      </c>
      <c r="D70" s="10">
        <f>1000*Vienna!$D$34</f>
        <v>-12.111</v>
      </c>
      <c r="E70" s="10">
        <f>1000*Vienna!$D$39</f>
        <v>-8.847</v>
      </c>
      <c r="F70" s="10">
        <f>1000*Vienna!$D$44</f>
        <v>-7.053</v>
      </c>
      <c r="G70" s="10">
        <f>1000*Vienna!$D$49</f>
        <v>-5.989</v>
      </c>
      <c r="H70" s="10">
        <f>1000*Vienna!$D$54</f>
        <v>-5.197</v>
      </c>
      <c r="I70" s="10">
        <f>1000*Vienna!$D$59</f>
        <v>-4.633</v>
      </c>
      <c r="J70" s="10">
        <f>1000*Vienna!$D$64</f>
        <v>-4.193</v>
      </c>
      <c r="K70" s="10">
        <f>1000*Vienna!$D$69</f>
        <v>-3.782</v>
      </c>
    </row>
    <row r="71" spans="1:11" s="16" customFormat="1" ht="12.75">
      <c r="A71" s="23" t="s">
        <v>26</v>
      </c>
      <c r="B71" s="23"/>
      <c r="C71" s="10">
        <f>1000*Vienna!$D$222</f>
        <v>-15.107</v>
      </c>
      <c r="D71" s="10">
        <f>1000*Vienna!$D$217</f>
        <v>-9.294</v>
      </c>
      <c r="E71" s="10">
        <f>1000*Vienna!$D$212</f>
        <v>-6.887</v>
      </c>
      <c r="F71" s="10">
        <f>1000*Vienna!$D$207</f>
        <v>-5.598</v>
      </c>
      <c r="G71" s="10">
        <f>1000*Vienna!$D$202</f>
        <v>-4.821</v>
      </c>
      <c r="H71" s="10">
        <f>1000*Vienna!$D$197</f>
        <v>-4.3</v>
      </c>
      <c r="I71" s="10">
        <f>1000*Vienna!$D$192</f>
        <v>-3.965</v>
      </c>
      <c r="J71" s="10">
        <f>1000*Vienna!$D$187</f>
        <v>-3.711</v>
      </c>
      <c r="K71" s="10">
        <f>1000*Vienna!$D$182</f>
        <v>-3.481</v>
      </c>
    </row>
    <row r="72" spans="1:11" s="16" customFormat="1" ht="12.75">
      <c r="A72" s="23" t="s">
        <v>25</v>
      </c>
      <c r="B72" s="23"/>
      <c r="C72" s="10">
        <f>1000*Vienna!$D$131</f>
        <v>22.32</v>
      </c>
      <c r="D72" s="10">
        <f>1000*Vienna!$D$136</f>
        <v>12.201</v>
      </c>
      <c r="E72" s="10">
        <f>1000*Vienna!$D$141</f>
        <v>8.841</v>
      </c>
      <c r="F72" s="10">
        <f>1000*Vienna!$D$146</f>
        <v>7.13</v>
      </c>
      <c r="G72" s="10">
        <f>1000*Vienna!$D$151</f>
        <v>6.023</v>
      </c>
      <c r="H72" s="10">
        <f>1000*Vienna!$D$156</f>
        <v>5.228</v>
      </c>
      <c r="I72" s="10">
        <f>1000*Vienna!$D$161</f>
        <v>4.698</v>
      </c>
      <c r="J72" s="10">
        <f>1000*Vienna!$D$166</f>
        <v>4.254</v>
      </c>
      <c r="K72" s="10">
        <f>1000*Vienna!$D$171</f>
        <v>3.871</v>
      </c>
    </row>
    <row r="73" spans="1:11" s="16" customFormat="1" ht="12.75">
      <c r="A73" s="23" t="s">
        <v>24</v>
      </c>
      <c r="B73" s="23"/>
      <c r="C73" s="10">
        <f>1000*Vienna!$D$120</f>
        <v>15.011</v>
      </c>
      <c r="D73" s="10">
        <f>1000*Vienna!$D$115</f>
        <v>9.419</v>
      </c>
      <c r="E73" s="10">
        <f>1000*Vienna!$D$110</f>
        <v>6.943</v>
      </c>
      <c r="F73" s="10">
        <f>1000*Vienna!$D$105</f>
        <v>5.631</v>
      </c>
      <c r="G73" s="10">
        <f>1000*Vienna!$D$100</f>
        <v>4.843</v>
      </c>
      <c r="H73" s="10">
        <f>1000*Vienna!$D$95</f>
        <v>4.349</v>
      </c>
      <c r="I73" s="10">
        <f>1000*Vienna!$D$90</f>
        <v>4.005</v>
      </c>
      <c r="J73" s="10">
        <f>1000*Vienna!$D$85</f>
        <v>3.775</v>
      </c>
      <c r="K73" s="10">
        <f>1000*Vienna!$D$80</f>
        <v>3.559</v>
      </c>
    </row>
    <row r="74" spans="1:11" s="20" customFormat="1" ht="12.75">
      <c r="A74" s="25"/>
      <c r="B74" s="25"/>
      <c r="C74" s="2"/>
      <c r="D74" s="2"/>
      <c r="E74" s="2"/>
      <c r="F74" s="2"/>
      <c r="G74" s="2"/>
      <c r="H74" s="2"/>
      <c r="I74" s="2"/>
      <c r="J74" s="2"/>
      <c r="K74" s="2"/>
    </row>
    <row r="75" spans="1:11" s="16" customFormat="1" ht="12.75">
      <c r="A75" s="23" t="s">
        <v>27</v>
      </c>
      <c r="B75" s="23"/>
      <c r="C75" s="10">
        <f>-(C70-C72)/2</f>
        <v>22.647</v>
      </c>
      <c r="D75" s="10">
        <f aca="true" t="shared" si="23" ref="D75:K75">-(D70-D72)/2</f>
        <v>12.156</v>
      </c>
      <c r="E75" s="10">
        <f t="shared" si="23"/>
        <v>8.844</v>
      </c>
      <c r="F75" s="10">
        <f t="shared" si="23"/>
        <v>7.0915</v>
      </c>
      <c r="G75" s="10">
        <f t="shared" si="23"/>
        <v>6.006</v>
      </c>
      <c r="H75" s="10">
        <f t="shared" si="23"/>
        <v>5.2125</v>
      </c>
      <c r="I75" s="10">
        <f t="shared" si="23"/>
        <v>4.6655</v>
      </c>
      <c r="J75" s="10">
        <f t="shared" si="23"/>
        <v>4.2235</v>
      </c>
      <c r="K75" s="10">
        <f t="shared" si="23"/>
        <v>3.8265000000000002</v>
      </c>
    </row>
    <row r="76" spans="1:11" s="16" customFormat="1" ht="12.75">
      <c r="A76" s="23" t="s">
        <v>28</v>
      </c>
      <c r="B76" s="23"/>
      <c r="C76" s="10">
        <f>-(C71-C73)/2</f>
        <v>15.059</v>
      </c>
      <c r="D76" s="10">
        <f aca="true" t="shared" si="24" ref="D76:K76">-(D71-D73)/2</f>
        <v>9.3565</v>
      </c>
      <c r="E76" s="10">
        <f t="shared" si="24"/>
        <v>6.914999999999999</v>
      </c>
      <c r="F76" s="10">
        <f t="shared" si="24"/>
        <v>5.6145</v>
      </c>
      <c r="G76" s="10">
        <f t="shared" si="24"/>
        <v>4.832</v>
      </c>
      <c r="H76" s="10">
        <f t="shared" si="24"/>
        <v>4.3245000000000005</v>
      </c>
      <c r="I76" s="10">
        <f t="shared" si="24"/>
        <v>3.985</v>
      </c>
      <c r="J76" s="10">
        <f t="shared" si="24"/>
        <v>3.743</v>
      </c>
      <c r="K76" s="10">
        <f t="shared" si="24"/>
        <v>3.52</v>
      </c>
    </row>
    <row r="77" spans="1:11" s="16" customFormat="1" ht="12.75">
      <c r="A77" s="23" t="s">
        <v>29</v>
      </c>
      <c r="B77" s="23"/>
      <c r="C77" s="10">
        <f aca="true" t="shared" si="25" ref="C77:K77">(C75+C76)/2</f>
        <v>18.852999999999998</v>
      </c>
      <c r="D77" s="10">
        <f t="shared" si="25"/>
        <v>10.756250000000001</v>
      </c>
      <c r="E77" s="10">
        <f t="shared" si="25"/>
        <v>7.879499999999999</v>
      </c>
      <c r="F77" s="10">
        <f t="shared" si="25"/>
        <v>6.353</v>
      </c>
      <c r="G77" s="10">
        <f t="shared" si="25"/>
        <v>5.4190000000000005</v>
      </c>
      <c r="H77" s="10">
        <f t="shared" si="25"/>
        <v>4.7685</v>
      </c>
      <c r="I77" s="10">
        <f t="shared" si="25"/>
        <v>4.32525</v>
      </c>
      <c r="J77" s="10">
        <f t="shared" si="25"/>
        <v>3.98325</v>
      </c>
      <c r="K77" s="10">
        <f t="shared" si="25"/>
        <v>3.6732500000000003</v>
      </c>
    </row>
    <row r="78" spans="1:11" s="16" customFormat="1" ht="12.75">
      <c r="A78" s="23" t="s">
        <v>104</v>
      </c>
      <c r="B78" s="23"/>
      <c r="C78" s="10">
        <f aca="true" t="shared" si="26" ref="C78:K78">C77-C$17*($C68/$H$4)^2</f>
        <v>18.770297588347667</v>
      </c>
      <c r="D78" s="10">
        <f t="shared" si="26"/>
        <v>10.676754469487607</v>
      </c>
      <c r="E78" s="10">
        <f t="shared" si="26"/>
        <v>7.801196741319826</v>
      </c>
      <c r="F78" s="10">
        <f t="shared" si="26"/>
        <v>6.282697213241539</v>
      </c>
      <c r="G78" s="10">
        <f t="shared" si="26"/>
        <v>5.3531910862925205</v>
      </c>
      <c r="H78" s="10">
        <f t="shared" si="26"/>
        <v>4.709627939006756</v>
      </c>
      <c r="I78" s="10">
        <f t="shared" si="26"/>
        <v>4.275252584106997</v>
      </c>
      <c r="J78" s="10">
        <f t="shared" si="26"/>
        <v>3.940186608743874</v>
      </c>
      <c r="K78" s="10">
        <f t="shared" si="26"/>
        <v>3.638744573665514</v>
      </c>
    </row>
    <row r="79" spans="1:11" s="16" customFormat="1" ht="12.75">
      <c r="A79" s="23" t="s">
        <v>19</v>
      </c>
      <c r="B79" s="23"/>
      <c r="C79" s="10">
        <v>0.1</v>
      </c>
      <c r="D79" s="10">
        <v>0.2</v>
      </c>
      <c r="E79" s="10">
        <v>0.3</v>
      </c>
      <c r="F79" s="10">
        <v>0.4</v>
      </c>
      <c r="G79" s="10">
        <v>0.5</v>
      </c>
      <c r="H79" s="10">
        <v>0.6</v>
      </c>
      <c r="I79" s="10">
        <v>0.7</v>
      </c>
      <c r="J79" s="10">
        <v>0.8</v>
      </c>
      <c r="K79" s="10">
        <v>0.9</v>
      </c>
    </row>
    <row r="80" spans="1:11" s="16" customFormat="1" ht="12.75">
      <c r="A80" s="23" t="s">
        <v>108</v>
      </c>
      <c r="B80" s="23"/>
      <c r="C80" s="10">
        <f aca="true" t="shared" si="27" ref="C80:K80">C77/$G$3</f>
        <v>50.526039999999995</v>
      </c>
      <c r="D80" s="10">
        <f t="shared" si="27"/>
        <v>28.82675</v>
      </c>
      <c r="E80" s="10">
        <f t="shared" si="27"/>
        <v>21.117059999999995</v>
      </c>
      <c r="F80" s="10">
        <f t="shared" si="27"/>
        <v>17.02604</v>
      </c>
      <c r="G80" s="10">
        <f t="shared" si="27"/>
        <v>14.522920000000001</v>
      </c>
      <c r="H80" s="10">
        <f t="shared" si="27"/>
        <v>12.779580000000001</v>
      </c>
      <c r="I80" s="10">
        <f t="shared" si="27"/>
        <v>11.591669999999999</v>
      </c>
      <c r="J80" s="10">
        <f t="shared" si="27"/>
        <v>10.67511</v>
      </c>
      <c r="K80" s="10">
        <f t="shared" si="27"/>
        <v>9.84431</v>
      </c>
    </row>
    <row r="81" spans="1:11" s="16" customFormat="1" ht="12.75">
      <c r="A81" s="23" t="s">
        <v>109</v>
      </c>
      <c r="B81" s="23"/>
      <c r="C81" s="10">
        <f>C19</f>
        <v>44.31992097589646</v>
      </c>
      <c r="D81" s="10">
        <f aca="true" t="shared" si="28" ref="D81:K81">D19</f>
        <v>26.44275042605493</v>
      </c>
      <c r="E81" s="10">
        <f t="shared" si="28"/>
        <v>19.393985812205315</v>
      </c>
      <c r="F81" s="10">
        <f t="shared" si="28"/>
        <v>15.96401080274435</v>
      </c>
      <c r="G81" s="10">
        <f t="shared" si="28"/>
        <v>13.268979913056652</v>
      </c>
      <c r="H81" s="10">
        <f t="shared" si="28"/>
        <v>11.85899755308763</v>
      </c>
      <c r="I81" s="10">
        <f t="shared" si="28"/>
        <v>10.875949070993336</v>
      </c>
      <c r="J81" s="10">
        <f t="shared" si="28"/>
        <v>10.042457475521362</v>
      </c>
      <c r="K81" s="10">
        <f t="shared" si="28"/>
        <v>9.127236116931561</v>
      </c>
    </row>
    <row r="82" spans="1:11" ht="12.75">
      <c r="A82" s="24" t="s">
        <v>103</v>
      </c>
      <c r="B82" s="24"/>
      <c r="C82" s="36">
        <f>(C80-C81)/C81</f>
        <v>0.14003001105256382</v>
      </c>
      <c r="D82" s="36">
        <f aca="true" t="shared" si="29" ref="D82:K82">(D80-D81)/D81</f>
        <v>0.09015701980819807</v>
      </c>
      <c r="E82" s="36">
        <f t="shared" si="29"/>
        <v>0.08884580016090807</v>
      </c>
      <c r="F82" s="36">
        <f t="shared" si="29"/>
        <v>0.06652646445673147</v>
      </c>
      <c r="G82" s="36">
        <f t="shared" si="29"/>
        <v>0.09450161920205138</v>
      </c>
      <c r="H82" s="36">
        <f t="shared" si="29"/>
        <v>0.07762734099499727</v>
      </c>
      <c r="I82" s="36">
        <f t="shared" si="29"/>
        <v>0.06580767566441847</v>
      </c>
      <c r="J82" s="36">
        <f t="shared" si="29"/>
        <v>0.06299777977857894</v>
      </c>
      <c r="K82" s="36">
        <f t="shared" si="29"/>
        <v>0.07856418677919645</v>
      </c>
    </row>
    <row r="83" spans="1:2" ht="12.75">
      <c r="A83" s="24"/>
      <c r="B83" s="24"/>
    </row>
    <row r="84" spans="1:2" ht="12.75">
      <c r="A84" s="4" t="s">
        <v>124</v>
      </c>
      <c r="B84" s="4"/>
    </row>
    <row r="85" spans="1:11" ht="12.75">
      <c r="A85" s="21" t="s">
        <v>110</v>
      </c>
      <c r="B85" s="21">
        <v>0</v>
      </c>
      <c r="C85" s="10">
        <v>0.1</v>
      </c>
      <c r="D85" s="10">
        <v>0.2</v>
      </c>
      <c r="E85" s="10">
        <v>0.3</v>
      </c>
      <c r="F85" s="10">
        <v>0.4</v>
      </c>
      <c r="G85" s="10">
        <v>0.5</v>
      </c>
      <c r="H85" s="10">
        <v>0.6</v>
      </c>
      <c r="I85" s="10">
        <v>0.7</v>
      </c>
      <c r="J85" s="10">
        <v>0.8</v>
      </c>
      <c r="K85" s="10">
        <v>0.9</v>
      </c>
    </row>
    <row r="86" spans="1:11" s="16" customFormat="1" ht="12.75">
      <c r="A86" s="73">
        <v>0</v>
      </c>
      <c r="B86" s="79">
        <f>B87-(B89-B87)</f>
        <v>36.10163170841324</v>
      </c>
      <c r="C86" s="79">
        <f>C87-(C89-C87)</f>
        <v>4.823531976156467</v>
      </c>
      <c r="D86" s="79">
        <f>D87-(D89-D87)</f>
        <v>1.43657538520268</v>
      </c>
      <c r="E86" s="79">
        <f>E87-(E89-E87)</f>
        <v>0.2562569823873986</v>
      </c>
      <c r="F86" s="79">
        <f>F87-(F89-F87)</f>
        <v>0.48549407852526194</v>
      </c>
      <c r="G86" s="79"/>
      <c r="H86" s="79"/>
      <c r="I86" s="79"/>
      <c r="J86" s="79"/>
      <c r="K86" s="79"/>
    </row>
    <row r="87" spans="1:11" s="16" customFormat="1" ht="12.75">
      <c r="A87" s="28">
        <v>4</v>
      </c>
      <c r="B87" s="20">
        <f>B20</f>
        <v>56.08548135503851</v>
      </c>
      <c r="C87" s="2">
        <f>C20</f>
        <v>19.772242777926113</v>
      </c>
      <c r="D87" s="2">
        <f aca="true" t="shared" si="30" ref="D87:K87">D20</f>
        <v>7.043365901601973</v>
      </c>
      <c r="E87" s="2">
        <f t="shared" si="30"/>
        <v>3.0857616141592956</v>
      </c>
      <c r="F87" s="2">
        <f t="shared" si="30"/>
        <v>1.7809809617624772</v>
      </c>
      <c r="G87" s="2">
        <f t="shared" si="30"/>
        <v>0.794368850502595</v>
      </c>
      <c r="H87" s="2">
        <f t="shared" si="30"/>
        <v>0.42780050081404575</v>
      </c>
      <c r="I87" s="2">
        <f t="shared" si="30"/>
        <v>0.4481429732497588</v>
      </c>
      <c r="J87" s="2">
        <f t="shared" si="30"/>
        <v>0.4058963460938685</v>
      </c>
      <c r="K87" s="2">
        <f t="shared" si="30"/>
        <v>0.14959512364213445</v>
      </c>
    </row>
    <row r="88" spans="1:11" s="16" customFormat="1" ht="12.75">
      <c r="A88" s="28">
        <v>6</v>
      </c>
      <c r="B88" s="20">
        <f>B34</f>
        <v>67.55567404985695</v>
      </c>
      <c r="C88" s="2">
        <f>C34</f>
        <v>27.469925600673637</v>
      </c>
      <c r="D88" s="2">
        <f aca="true" t="shared" si="31" ref="D88:K88">D34</f>
        <v>9.585764304843188</v>
      </c>
      <c r="E88" s="2">
        <f t="shared" si="31"/>
        <v>4.277852506969385</v>
      </c>
      <c r="F88" s="2">
        <f t="shared" si="31"/>
        <v>2.136494544863462</v>
      </c>
      <c r="G88" s="2">
        <f t="shared" si="31"/>
        <v>1.1486300110636822</v>
      </c>
      <c r="H88" s="2">
        <f t="shared" si="31"/>
        <v>0.4776827889278348</v>
      </c>
      <c r="I88" s="2">
        <f t="shared" si="31"/>
        <v>0.6099551844899391</v>
      </c>
      <c r="J88" s="2">
        <f t="shared" si="31"/>
        <v>0.08012847545614399</v>
      </c>
      <c r="K88" s="2">
        <f t="shared" si="31"/>
        <v>0</v>
      </c>
    </row>
    <row r="89" spans="1:11" s="16" customFormat="1" ht="12.75">
      <c r="A89" s="28">
        <v>8</v>
      </c>
      <c r="B89" s="20">
        <f>B48</f>
        <v>76.06933100166378</v>
      </c>
      <c r="C89" s="2">
        <f>C48</f>
        <v>34.72095357969576</v>
      </c>
      <c r="D89" s="2">
        <f aca="true" t="shared" si="32" ref="D89:K89">D48</f>
        <v>12.650156418001266</v>
      </c>
      <c r="E89" s="2">
        <f t="shared" si="32"/>
        <v>5.915266245931193</v>
      </c>
      <c r="F89" s="2">
        <f t="shared" si="32"/>
        <v>3.0764678449996925</v>
      </c>
      <c r="G89" s="2">
        <f t="shared" si="32"/>
        <v>1.7996102667617038</v>
      </c>
      <c r="H89" s="2">
        <f t="shared" si="32"/>
        <v>0.8991622013995286</v>
      </c>
      <c r="I89" s="2">
        <f t="shared" si="32"/>
        <v>0.5476440604349424</v>
      </c>
      <c r="J89" s="2">
        <f t="shared" si="32"/>
        <v>0.36448106165990346</v>
      </c>
      <c r="K89" s="2">
        <f t="shared" si="32"/>
        <v>0.17705610946195804</v>
      </c>
    </row>
    <row r="110" spans="1:2" ht="12.75">
      <c r="A110" s="4" t="s">
        <v>126</v>
      </c>
      <c r="B110" s="4"/>
    </row>
    <row r="111" spans="1:13" ht="12.75">
      <c r="A111" s="4"/>
      <c r="B111" s="13"/>
      <c r="K111" s="3"/>
      <c r="M111"/>
    </row>
    <row r="112" spans="1:13" ht="12.75">
      <c r="A112" s="80" t="s">
        <v>127</v>
      </c>
      <c r="B112" s="2">
        <v>52.6250105427375</v>
      </c>
      <c r="I112" s="3"/>
      <c r="J112" s="3"/>
      <c r="K112"/>
      <c r="L112"/>
      <c r="M112"/>
    </row>
    <row r="113" spans="1:13" ht="12.75">
      <c r="A113" s="38" t="s">
        <v>130</v>
      </c>
      <c r="B113" s="2">
        <v>10.99697826581143</v>
      </c>
      <c r="I113" s="3"/>
      <c r="J113" s="3"/>
      <c r="K113"/>
      <c r="L113"/>
      <c r="M113"/>
    </row>
    <row r="114" spans="1:13" ht="12.75">
      <c r="A114" s="38" t="s">
        <v>128</v>
      </c>
      <c r="B114" s="2">
        <v>2.658993309266997</v>
      </c>
      <c r="I114" s="3"/>
      <c r="J114" s="3"/>
      <c r="K114"/>
      <c r="L114"/>
      <c r="M114"/>
    </row>
    <row r="115" spans="1:13" ht="12.75">
      <c r="A115" s="38" t="s">
        <v>129</v>
      </c>
      <c r="B115" s="2">
        <v>2.6952802014687594</v>
      </c>
      <c r="I115" s="3"/>
      <c r="J115" s="3"/>
      <c r="K115"/>
      <c r="L115"/>
      <c r="M115"/>
    </row>
    <row r="116" spans="2:13" ht="12.75">
      <c r="B116" s="13"/>
      <c r="K116" s="3"/>
      <c r="M116"/>
    </row>
    <row r="117" spans="1:13" ht="12.75">
      <c r="A117" s="47" t="s">
        <v>19</v>
      </c>
      <c r="B117" s="76" t="s">
        <v>125</v>
      </c>
      <c r="I117" s="3"/>
      <c r="J117" s="3"/>
      <c r="K117"/>
      <c r="L117"/>
      <c r="M117"/>
    </row>
    <row r="118" spans="1:13" ht="12.75">
      <c r="A118" s="47"/>
      <c r="B118" s="78" t="s">
        <v>132</v>
      </c>
      <c r="C118" s="13" t="s">
        <v>98</v>
      </c>
      <c r="D118" s="13" t="s">
        <v>61</v>
      </c>
      <c r="I118" s="3"/>
      <c r="J118" s="3"/>
      <c r="K118"/>
      <c r="L118"/>
      <c r="M118"/>
    </row>
    <row r="119" spans="1:13" ht="12.75">
      <c r="A119" s="47">
        <v>0</v>
      </c>
      <c r="B119" s="78">
        <f>B87</f>
        <v>56.08548135503851</v>
      </c>
      <c r="C119" s="2">
        <f>B$112*EXP(-(A119*B$113))+B$114*EXP(-(A119*B$115))</f>
        <v>55.284003852004496</v>
      </c>
      <c r="D119" s="13">
        <f aca="true" t="shared" si="33" ref="D119:D128">10*((B119-C119)/C119)^2</f>
        <v>0.002101762775096027</v>
      </c>
      <c r="I119" s="3"/>
      <c r="J119" s="3"/>
      <c r="K119"/>
      <c r="L119"/>
      <c r="M119"/>
    </row>
    <row r="120" spans="1:13" ht="12.75">
      <c r="A120" s="77">
        <v>0.1</v>
      </c>
      <c r="B120" s="2">
        <f>C87</f>
        <v>19.772242777926113</v>
      </c>
      <c r="C120" s="2">
        <f aca="true" t="shared" si="34" ref="C120:C128">B$112*EXP(-(A120*B$113))+B$114*EXP(-(A120*B$115))</f>
        <v>19.553417593218864</v>
      </c>
      <c r="D120" s="13">
        <f t="shared" si="33"/>
        <v>0.0012524178728020446</v>
      </c>
      <c r="I120" s="3"/>
      <c r="J120" s="3"/>
      <c r="K120"/>
      <c r="L120"/>
      <c r="M120"/>
    </row>
    <row r="121" spans="1:13" ht="12.75">
      <c r="A121" s="77">
        <v>0.2</v>
      </c>
      <c r="B121" s="2">
        <v>7.076219033185893</v>
      </c>
      <c r="C121" s="2">
        <f t="shared" si="34"/>
        <v>7.38552948152601</v>
      </c>
      <c r="D121" s="13">
        <f t="shared" si="33"/>
        <v>0.017539851365049052</v>
      </c>
      <c r="I121" s="3"/>
      <c r="J121" s="3"/>
      <c r="K121"/>
      <c r="L121"/>
      <c r="M121"/>
    </row>
    <row r="122" spans="1:13" ht="12.75">
      <c r="A122" s="77">
        <v>0.3</v>
      </c>
      <c r="B122" s="2">
        <f>E87</f>
        <v>3.0857616141592956</v>
      </c>
      <c r="C122" s="2">
        <f t="shared" si="34"/>
        <v>3.127288093096843</v>
      </c>
      <c r="D122" s="13">
        <f t="shared" si="33"/>
        <v>0.0017632522000189707</v>
      </c>
      <c r="I122" s="3"/>
      <c r="J122" s="3"/>
      <c r="K122"/>
      <c r="L122"/>
      <c r="M122"/>
    </row>
    <row r="123" spans="1:13" ht="12.75">
      <c r="A123" s="77">
        <v>0.4</v>
      </c>
      <c r="B123" s="2">
        <f>F87</f>
        <v>1.7809809617624772</v>
      </c>
      <c r="C123" s="2">
        <f t="shared" si="34"/>
        <v>1.5515651435556883</v>
      </c>
      <c r="D123" s="13">
        <f t="shared" si="33"/>
        <v>0.2186284568629756</v>
      </c>
      <c r="I123" s="3"/>
      <c r="J123" s="3"/>
      <c r="K123"/>
      <c r="L123"/>
      <c r="M123"/>
    </row>
    <row r="124" spans="1:13" ht="12.75">
      <c r="A124" s="77">
        <v>0.5</v>
      </c>
      <c r="B124" s="2">
        <f>G87</f>
        <v>0.794368850502595</v>
      </c>
      <c r="C124" s="2">
        <f t="shared" si="34"/>
        <v>0.9063383331903211</v>
      </c>
      <c r="D124" s="13">
        <f t="shared" si="33"/>
        <v>0.15262252914687</v>
      </c>
      <c r="I124" s="3"/>
      <c r="J124" s="3"/>
      <c r="K124"/>
      <c r="L124"/>
      <c r="M124"/>
    </row>
    <row r="125" spans="1:13" ht="12.75">
      <c r="A125" s="77">
        <v>0.6</v>
      </c>
      <c r="B125" s="2">
        <f>H87</f>
        <v>0.42780050081404575</v>
      </c>
      <c r="C125" s="2">
        <f t="shared" si="34"/>
        <v>0.599422890096184</v>
      </c>
      <c r="D125" s="13">
        <f t="shared" si="33"/>
        <v>0.8197496521616188</v>
      </c>
      <c r="I125" s="3"/>
      <c r="J125" s="3"/>
      <c r="K125"/>
      <c r="L125"/>
      <c r="M125"/>
    </row>
    <row r="126" spans="1:13" ht="12.75">
      <c r="A126" s="77">
        <v>0.7</v>
      </c>
      <c r="B126" s="2">
        <f>I87</f>
        <v>0.4481429732497588</v>
      </c>
      <c r="C126" s="2">
        <f t="shared" si="34"/>
        <v>0.4269087745536273</v>
      </c>
      <c r="D126" s="13">
        <f t="shared" si="33"/>
        <v>0.02474010800681794</v>
      </c>
      <c r="I126" s="3"/>
      <c r="J126" s="3"/>
      <c r="K126"/>
      <c r="L126"/>
      <c r="M126"/>
    </row>
    <row r="127" spans="1:13" ht="12.75">
      <c r="A127" s="77">
        <v>0.8</v>
      </c>
      <c r="B127" s="2">
        <f>J87</f>
        <v>0.4058963460938685</v>
      </c>
      <c r="C127" s="2">
        <f t="shared" si="34"/>
        <v>0.31576029846139664</v>
      </c>
      <c r="D127" s="13">
        <f t="shared" si="33"/>
        <v>0.8148580753988101</v>
      </c>
      <c r="I127" s="3"/>
      <c r="J127" s="3"/>
      <c r="K127"/>
      <c r="L127"/>
      <c r="M127"/>
    </row>
    <row r="128" spans="1:13" ht="12.75">
      <c r="A128" s="77">
        <v>0.9</v>
      </c>
      <c r="B128" s="2">
        <f>K87</f>
        <v>0.14959512364213445</v>
      </c>
      <c r="C128" s="2">
        <f t="shared" si="34"/>
        <v>0.23773346664828013</v>
      </c>
      <c r="D128" s="13">
        <f t="shared" si="33"/>
        <v>1.3745138378744666</v>
      </c>
      <c r="I128" s="3"/>
      <c r="J128" s="3"/>
      <c r="K128"/>
      <c r="L128"/>
      <c r="M128"/>
    </row>
    <row r="129" spans="2:4" ht="12.75">
      <c r="B129" s="13"/>
      <c r="D129" s="13">
        <f>SUM(D120:D128)</f>
        <v>3.425668180889429</v>
      </c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Mathcad" shapeId="1740991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51">
      <selection activeCell="F16" sqref="F16"/>
    </sheetView>
  </sheetViews>
  <sheetFormatPr defaultColWidth="9.140625" defaultRowHeight="12.75"/>
  <cols>
    <col min="1" max="1" width="6.7109375" style="0" customWidth="1"/>
    <col min="2" max="2" width="10.140625" style="13" customWidth="1"/>
    <col min="4" max="4" width="6.7109375" style="2" customWidth="1"/>
    <col min="5" max="5" width="11.00390625" style="0" customWidth="1"/>
    <col min="7" max="7" width="5.8515625" style="0" customWidth="1"/>
  </cols>
  <sheetData>
    <row r="1" ht="12.75">
      <c r="A1" s="4" t="s">
        <v>101</v>
      </c>
    </row>
    <row r="2" spans="1:10" s="4" customFormat="1" ht="12.75">
      <c r="A2" s="4" t="s">
        <v>0</v>
      </c>
      <c r="B2" s="5"/>
      <c r="D2" s="84"/>
      <c r="E2"/>
      <c r="F2"/>
      <c r="G2"/>
      <c r="H2" t="s">
        <v>1</v>
      </c>
      <c r="I2"/>
      <c r="J2"/>
    </row>
    <row r="3" spans="2:4" s="4" customFormat="1" ht="12.75">
      <c r="B3" s="5"/>
      <c r="D3" s="84"/>
    </row>
    <row r="4" spans="1:7" s="6" customFormat="1" ht="12.75">
      <c r="A4" s="6" t="s">
        <v>2</v>
      </c>
      <c r="B4" s="7"/>
      <c r="C4" s="6" t="s">
        <v>3</v>
      </c>
      <c r="D4" s="78"/>
      <c r="E4" s="6" t="s">
        <v>4</v>
      </c>
      <c r="F4" s="6">
        <v>4</v>
      </c>
      <c r="G4" s="6" t="s">
        <v>5</v>
      </c>
    </row>
    <row r="5" spans="1:10" s="4" customFormat="1" ht="12.75">
      <c r="A5" s="6" t="s">
        <v>6</v>
      </c>
      <c r="B5" s="5"/>
      <c r="C5" s="6">
        <v>50</v>
      </c>
      <c r="D5" s="84"/>
      <c r="E5" t="s">
        <v>7</v>
      </c>
      <c r="F5" s="1">
        <v>4.23</v>
      </c>
      <c r="G5" t="s">
        <v>8</v>
      </c>
      <c r="H5" t="s">
        <v>9</v>
      </c>
      <c r="I5" s="1">
        <v>0.53</v>
      </c>
      <c r="J5" t="s">
        <v>5</v>
      </c>
    </row>
    <row r="6" spans="1:10" s="4" customFormat="1" ht="12.75">
      <c r="A6" s="6" t="s">
        <v>10</v>
      </c>
      <c r="B6" s="5"/>
      <c r="C6" s="6">
        <v>20</v>
      </c>
      <c r="D6" s="84"/>
      <c r="E6" t="s">
        <v>11</v>
      </c>
      <c r="F6" s="8">
        <v>20</v>
      </c>
      <c r="G6" t="s">
        <v>12</v>
      </c>
      <c r="H6" t="s">
        <v>13</v>
      </c>
      <c r="I6" s="9">
        <v>1.2378432499636972E-06</v>
      </c>
      <c r="J6" t="s">
        <v>14</v>
      </c>
    </row>
    <row r="7" spans="1:10" s="4" customFormat="1" ht="12.75">
      <c r="A7" s="6" t="s">
        <v>15</v>
      </c>
      <c r="B7" s="5"/>
      <c r="C7" s="6">
        <v>5</v>
      </c>
      <c r="D7" s="84"/>
      <c r="E7" t="s">
        <v>16</v>
      </c>
      <c r="F7" s="10">
        <v>1</v>
      </c>
      <c r="G7" t="s">
        <v>17</v>
      </c>
      <c r="H7"/>
      <c r="I7" s="1"/>
      <c r="J7"/>
    </row>
    <row r="8" spans="1:4" s="4" customFormat="1" ht="12.75">
      <c r="A8" s="6"/>
      <c r="B8" s="5"/>
      <c r="C8" s="6"/>
      <c r="D8" s="84"/>
    </row>
    <row r="9" spans="1:10" s="11" customFormat="1" ht="12.75">
      <c r="A9" s="11" t="s">
        <v>18</v>
      </c>
      <c r="B9" s="12" t="s">
        <v>19</v>
      </c>
      <c r="C9" s="11" t="s">
        <v>20</v>
      </c>
      <c r="D9" s="83" t="s">
        <v>131</v>
      </c>
      <c r="E9"/>
      <c r="F9"/>
      <c r="G9"/>
      <c r="H9"/>
      <c r="I9"/>
      <c r="J9"/>
    </row>
    <row r="10" spans="1:10" ht="12.75">
      <c r="A10">
        <v>1</v>
      </c>
      <c r="B10" s="13">
        <v>0.998945940575</v>
      </c>
      <c r="C10">
        <v>-0.002720058997893763</v>
      </c>
      <c r="D10" s="2">
        <f>1000*C10</f>
        <v>-2.720058997893763</v>
      </c>
      <c r="E10" s="11"/>
      <c r="F10" s="11"/>
      <c r="G10" s="11"/>
      <c r="H10" s="11"/>
      <c r="I10" s="11"/>
      <c r="J10" s="11"/>
    </row>
    <row r="11" spans="1:4" ht="12.75">
      <c r="A11">
        <v>6</v>
      </c>
      <c r="B11" s="13">
        <v>0.998948770675</v>
      </c>
      <c r="C11">
        <v>-0.002730745131652473</v>
      </c>
      <c r="D11" s="2">
        <f aca="true" t="shared" si="0" ref="D11:D74">1000*C11</f>
        <v>-2.730745131652473</v>
      </c>
    </row>
    <row r="12" spans="1:4" ht="12.75">
      <c r="A12">
        <v>11</v>
      </c>
      <c r="B12" s="13">
        <v>0.9965959546000001</v>
      </c>
      <c r="C12">
        <v>-0.0018141901836921366</v>
      </c>
      <c r="D12" s="2">
        <f t="shared" si="0"/>
        <v>-1.8141901836921366</v>
      </c>
    </row>
    <row r="13" spans="1:4" ht="12.75">
      <c r="A13">
        <v>16</v>
      </c>
      <c r="B13" s="13">
        <v>0.9927009517249998</v>
      </c>
      <c r="C13">
        <v>-0.00044329936846590864</v>
      </c>
      <c r="D13" s="2">
        <f t="shared" si="0"/>
        <v>-0.4432993684659086</v>
      </c>
    </row>
    <row r="14" spans="1:4" ht="12.75">
      <c r="A14">
        <v>21</v>
      </c>
      <c r="B14" s="13">
        <v>0.9889649476</v>
      </c>
      <c r="C14">
        <v>0.0006310950305862231</v>
      </c>
      <c r="D14" s="2">
        <f t="shared" si="0"/>
        <v>0.6310950305862232</v>
      </c>
    </row>
    <row r="15" spans="1:4" ht="12.75">
      <c r="A15">
        <v>26</v>
      </c>
      <c r="B15" s="13">
        <v>0.98530439985</v>
      </c>
      <c r="C15">
        <v>0.0014507740446356168</v>
      </c>
      <c r="D15" s="2">
        <f t="shared" si="0"/>
        <v>1.4507740446356168</v>
      </c>
    </row>
    <row r="16" spans="1:4" ht="12.75">
      <c r="A16">
        <v>31</v>
      </c>
      <c r="B16" s="13">
        <v>0.98167627385</v>
      </c>
      <c r="C16">
        <v>0.002028876362729866</v>
      </c>
      <c r="D16" s="2">
        <f t="shared" si="0"/>
        <v>2.028876362729866</v>
      </c>
    </row>
    <row r="17" spans="1:4" ht="12.75">
      <c r="A17">
        <v>36</v>
      </c>
      <c r="B17" s="13">
        <v>0.9780612254</v>
      </c>
      <c r="C17">
        <v>0.00241016111889112</v>
      </c>
      <c r="D17" s="2">
        <f t="shared" si="0"/>
        <v>2.41016111889112</v>
      </c>
    </row>
    <row r="18" spans="1:4" ht="12.75">
      <c r="A18">
        <v>41</v>
      </c>
      <c r="B18" s="13">
        <v>0.974450818625</v>
      </c>
      <c r="C18">
        <v>0.0026945699411414247</v>
      </c>
      <c r="D18" s="2">
        <f t="shared" si="0"/>
        <v>2.694569941141425</v>
      </c>
    </row>
    <row r="19" spans="1:4" ht="12.75">
      <c r="A19">
        <v>61</v>
      </c>
      <c r="B19" s="13">
        <v>0.9617859811749999</v>
      </c>
      <c r="C19">
        <v>0.003222482467073859</v>
      </c>
      <c r="D19" s="2">
        <f t="shared" si="0"/>
        <v>3.222482467073859</v>
      </c>
    </row>
    <row r="20" spans="1:4" ht="12.75">
      <c r="A20">
        <v>81</v>
      </c>
      <c r="B20" s="13">
        <v>0.9492051214999999</v>
      </c>
      <c r="C20">
        <v>0.003330132126003832</v>
      </c>
      <c r="D20" s="2">
        <f t="shared" si="0"/>
        <v>3.330132126003832</v>
      </c>
    </row>
    <row r="21" spans="1:4" ht="12.75">
      <c r="A21">
        <v>101</v>
      </c>
      <c r="B21" s="13">
        <v>0.9365526618499999</v>
      </c>
      <c r="C21">
        <v>0.0034492562400353756</v>
      </c>
      <c r="D21" s="2">
        <f t="shared" si="0"/>
        <v>3.4492562400353757</v>
      </c>
    </row>
    <row r="22" spans="1:4" ht="12.75">
      <c r="A22">
        <v>151</v>
      </c>
      <c r="B22" s="13">
        <v>0.905990963975</v>
      </c>
      <c r="C22">
        <v>0.003548146772933619</v>
      </c>
      <c r="D22" s="2">
        <f t="shared" si="0"/>
        <v>3.548146772933619</v>
      </c>
    </row>
    <row r="23" spans="1:4" ht="12.75">
      <c r="A23" s="14">
        <v>160</v>
      </c>
      <c r="B23" s="15">
        <v>0.8999781444</v>
      </c>
      <c r="C23" s="14">
        <v>0.0035126723125051074</v>
      </c>
      <c r="D23" s="2">
        <f t="shared" si="0"/>
        <v>3.5126723125051074</v>
      </c>
    </row>
    <row r="24" spans="1:4" ht="12.75">
      <c r="A24">
        <v>201</v>
      </c>
      <c r="B24" s="13">
        <v>0.8753150280249999</v>
      </c>
      <c r="C24">
        <v>0.0035693438579304077</v>
      </c>
      <c r="D24" s="2">
        <f t="shared" si="0"/>
        <v>3.5693438579304075</v>
      </c>
    </row>
    <row r="25" spans="1:4" ht="12.75">
      <c r="A25">
        <v>251</v>
      </c>
      <c r="B25" s="13">
        <v>0.8446956785249999</v>
      </c>
      <c r="C25">
        <v>0.0036241759868890448</v>
      </c>
      <c r="D25" s="2">
        <f t="shared" si="0"/>
        <v>3.624175986889045</v>
      </c>
    </row>
    <row r="26" spans="1:4" ht="12.75">
      <c r="A26">
        <v>301</v>
      </c>
      <c r="B26" s="13">
        <v>0.8140449491249999</v>
      </c>
      <c r="C26">
        <v>0.003702745347393671</v>
      </c>
      <c r="D26" s="2">
        <f t="shared" si="0"/>
        <v>3.702745347393671</v>
      </c>
    </row>
    <row r="27" spans="1:4" ht="12.75">
      <c r="A27" s="14">
        <v>323</v>
      </c>
      <c r="B27" s="15">
        <v>0.8002960201</v>
      </c>
      <c r="C27" s="14">
        <v>0.0037538986434189807</v>
      </c>
      <c r="D27" s="2">
        <f t="shared" si="0"/>
        <v>3.7538986434189807</v>
      </c>
    </row>
    <row r="28" spans="1:4" ht="12.75">
      <c r="A28">
        <v>351</v>
      </c>
      <c r="B28" s="13">
        <v>0.7834846352</v>
      </c>
      <c r="C28">
        <v>0.003765811054822137</v>
      </c>
      <c r="D28" s="2">
        <f t="shared" si="0"/>
        <v>3.765811054822137</v>
      </c>
    </row>
    <row r="29" spans="1:4" ht="12.75">
      <c r="A29">
        <v>401</v>
      </c>
      <c r="B29" s="13">
        <v>0.752866584125</v>
      </c>
      <c r="C29">
        <v>0.003856818374291821</v>
      </c>
      <c r="D29" s="2">
        <f t="shared" si="0"/>
        <v>3.856818374291821</v>
      </c>
    </row>
    <row r="30" spans="1:4" ht="12.75">
      <c r="A30">
        <v>451</v>
      </c>
      <c r="B30" s="13">
        <v>0.7222733975</v>
      </c>
      <c r="C30">
        <v>0.003919971672980602</v>
      </c>
      <c r="D30" s="2">
        <f t="shared" si="0"/>
        <v>3.9199716729806022</v>
      </c>
    </row>
    <row r="31" spans="1:4" ht="12.75">
      <c r="A31" s="14">
        <v>487</v>
      </c>
      <c r="B31" s="15">
        <v>0.700014528825</v>
      </c>
      <c r="C31" s="14">
        <v>0.003940468027894853</v>
      </c>
      <c r="D31" s="2">
        <f t="shared" si="0"/>
        <v>3.940468027894853</v>
      </c>
    </row>
    <row r="32" spans="1:4" ht="12.75">
      <c r="A32">
        <v>501</v>
      </c>
      <c r="B32" s="13">
        <v>0.691637246225</v>
      </c>
      <c r="C32">
        <v>0.00400765052455823</v>
      </c>
      <c r="D32" s="2">
        <f t="shared" si="0"/>
        <v>4.00765052455823</v>
      </c>
    </row>
    <row r="33" spans="1:4" ht="12.75">
      <c r="A33">
        <v>551</v>
      </c>
      <c r="B33" s="13">
        <v>0.6610139548</v>
      </c>
      <c r="C33">
        <v>0.004058891411843856</v>
      </c>
      <c r="D33" s="2">
        <f t="shared" si="0"/>
        <v>4.058891411843856</v>
      </c>
    </row>
    <row r="34" spans="1:4" ht="12.75">
      <c r="A34">
        <v>601</v>
      </c>
      <c r="B34" s="13">
        <v>0.63037835555</v>
      </c>
      <c r="C34">
        <v>0.004164176106745263</v>
      </c>
      <c r="D34" s="2">
        <f t="shared" si="0"/>
        <v>4.164176106745263</v>
      </c>
    </row>
    <row r="35" spans="1:4" ht="12.75">
      <c r="A35" s="14">
        <v>650</v>
      </c>
      <c r="B35" s="15">
        <v>0.600329325625</v>
      </c>
      <c r="C35" s="14">
        <v>0.004228993639380073</v>
      </c>
      <c r="D35" s="2">
        <f t="shared" si="0"/>
        <v>4.2289936393800724</v>
      </c>
    </row>
    <row r="36" spans="1:4" ht="12.75">
      <c r="A36">
        <v>651</v>
      </c>
      <c r="B36" s="13">
        <v>0.5997073178500001</v>
      </c>
      <c r="C36">
        <v>0.0042434461973324305</v>
      </c>
      <c r="D36" s="2">
        <f t="shared" si="0"/>
        <v>4.243446197332431</v>
      </c>
    </row>
    <row r="37" spans="1:4" ht="12.75">
      <c r="A37">
        <v>701</v>
      </c>
      <c r="B37" s="13">
        <v>0.569064899925</v>
      </c>
      <c r="C37">
        <v>0.0043815776148528295</v>
      </c>
      <c r="D37" s="2">
        <f t="shared" si="0"/>
        <v>4.381577614852829</v>
      </c>
    </row>
    <row r="38" spans="1:4" ht="12.75">
      <c r="A38">
        <v>751</v>
      </c>
      <c r="B38" s="13">
        <v>0.538439921325</v>
      </c>
      <c r="C38">
        <v>0.004507533847189121</v>
      </c>
      <c r="D38" s="2">
        <f t="shared" si="0"/>
        <v>4.507533847189121</v>
      </c>
    </row>
    <row r="39" spans="1:4" ht="12.75">
      <c r="A39">
        <v>801</v>
      </c>
      <c r="B39" s="13">
        <v>0.507851391925</v>
      </c>
      <c r="C39">
        <v>0.0046209645293000395</v>
      </c>
      <c r="D39" s="2">
        <f t="shared" si="0"/>
        <v>4.620964529300039</v>
      </c>
    </row>
    <row r="40" spans="1:4" ht="12.75">
      <c r="A40" s="14">
        <v>813</v>
      </c>
      <c r="B40" s="15">
        <v>0.50005068</v>
      </c>
      <c r="C40" s="14">
        <v>0.004678687169849146</v>
      </c>
      <c r="D40" s="2">
        <f t="shared" si="0"/>
        <v>4.678687169849146</v>
      </c>
    </row>
    <row r="41" spans="1:4" ht="12.75">
      <c r="A41">
        <v>851</v>
      </c>
      <c r="B41" s="13">
        <v>0.4772034693</v>
      </c>
      <c r="C41">
        <v>0.004843271147985373</v>
      </c>
      <c r="D41" s="2">
        <f t="shared" si="0"/>
        <v>4.843271147985373</v>
      </c>
    </row>
    <row r="42" spans="1:4" ht="12.75">
      <c r="A42">
        <v>901</v>
      </c>
      <c r="B42" s="13">
        <v>0.446555919875</v>
      </c>
      <c r="C42">
        <v>0.0050611982036548415</v>
      </c>
      <c r="D42" s="2">
        <f t="shared" si="0"/>
        <v>5.0611982036548415</v>
      </c>
    </row>
    <row r="43" spans="1:4" ht="12.75">
      <c r="A43">
        <v>951</v>
      </c>
      <c r="B43" s="13">
        <v>0.4159324885</v>
      </c>
      <c r="C43">
        <v>0.005292088765851273</v>
      </c>
      <c r="D43" s="2">
        <f t="shared" si="0"/>
        <v>5.292088765851274</v>
      </c>
    </row>
    <row r="44" spans="1:4" ht="12.75">
      <c r="A44" s="14">
        <v>976</v>
      </c>
      <c r="B44" s="15">
        <v>0.4003053916</v>
      </c>
      <c r="C44" s="14">
        <v>0.005398336964616171</v>
      </c>
      <c r="D44" s="2">
        <f t="shared" si="0"/>
        <v>5.3983369646161705</v>
      </c>
    </row>
    <row r="45" spans="1:4" ht="12.75">
      <c r="A45">
        <v>1001</v>
      </c>
      <c r="B45" s="13">
        <v>0.3853397295</v>
      </c>
      <c r="C45">
        <v>0.005575621675498406</v>
      </c>
      <c r="D45" s="2">
        <f t="shared" si="0"/>
        <v>5.575621675498406</v>
      </c>
    </row>
    <row r="46" spans="1:4" ht="12.75">
      <c r="A46">
        <v>1051</v>
      </c>
      <c r="B46" s="13">
        <v>0.35468850249999995</v>
      </c>
      <c r="C46">
        <v>0.00591293561898037</v>
      </c>
      <c r="D46" s="2">
        <f t="shared" si="0"/>
        <v>5.91293561898037</v>
      </c>
    </row>
    <row r="47" spans="1:4" ht="12.75">
      <c r="A47">
        <v>1101</v>
      </c>
      <c r="B47" s="13">
        <v>0.324052055775</v>
      </c>
      <c r="C47">
        <v>0.006259359053535334</v>
      </c>
      <c r="D47" s="2">
        <f t="shared" si="0"/>
        <v>6.259359053535334</v>
      </c>
    </row>
    <row r="48" spans="1:4" ht="12.75">
      <c r="A48" s="14">
        <v>1140</v>
      </c>
      <c r="B48" s="15">
        <v>0.2999784399</v>
      </c>
      <c r="C48" s="14">
        <v>0.00660368029784268</v>
      </c>
      <c r="D48" s="2">
        <f t="shared" si="0"/>
        <v>6.60368029784268</v>
      </c>
    </row>
    <row r="49" spans="1:4" ht="12.75">
      <c r="A49">
        <v>1151</v>
      </c>
      <c r="B49" s="13">
        <v>0.293425133425</v>
      </c>
      <c r="C49">
        <v>0.0066835635272520675</v>
      </c>
      <c r="D49" s="2">
        <f t="shared" si="0"/>
        <v>6.683563527252067</v>
      </c>
    </row>
    <row r="50" spans="1:4" ht="12.75">
      <c r="A50">
        <v>1201</v>
      </c>
      <c r="B50" s="13">
        <v>0.26280991244999996</v>
      </c>
      <c r="C50">
        <v>0.0072447607321050765</v>
      </c>
      <c r="D50" s="2">
        <f t="shared" si="0"/>
        <v>7.244760732105076</v>
      </c>
    </row>
    <row r="51" spans="1:4" ht="12.75">
      <c r="A51">
        <v>1221</v>
      </c>
      <c r="B51" s="13">
        <v>0.25015861127500005</v>
      </c>
      <c r="C51">
        <v>0.007507359330536374</v>
      </c>
      <c r="D51" s="2">
        <f t="shared" si="0"/>
        <v>7.507359330536374</v>
      </c>
    </row>
    <row r="52" spans="1:4" ht="12.75">
      <c r="A52">
        <v>1241</v>
      </c>
      <c r="B52" s="13">
        <v>0.237552241825</v>
      </c>
      <c r="C52">
        <v>0.007793695160513662</v>
      </c>
      <c r="D52" s="2">
        <f t="shared" si="0"/>
        <v>7.793695160513662</v>
      </c>
    </row>
    <row r="53" spans="1:4" ht="12.75">
      <c r="A53">
        <v>1261</v>
      </c>
      <c r="B53" s="13">
        <v>0.22498259369999998</v>
      </c>
      <c r="C53">
        <v>0.008126016402157538</v>
      </c>
      <c r="D53" s="2">
        <f t="shared" si="0"/>
        <v>8.126016402157537</v>
      </c>
    </row>
    <row r="54" spans="1:4" ht="12.75">
      <c r="A54">
        <v>1281</v>
      </c>
      <c r="B54" s="13">
        <v>0.2123524483</v>
      </c>
      <c r="C54">
        <v>0.008443797494588743</v>
      </c>
      <c r="D54" s="2">
        <f t="shared" si="0"/>
        <v>8.443797494588743</v>
      </c>
    </row>
    <row r="55" spans="1:4" ht="12.75">
      <c r="A55" s="14">
        <v>1300</v>
      </c>
      <c r="B55" s="15">
        <v>0.2003178679</v>
      </c>
      <c r="C55" s="14">
        <v>0.008821928965378572</v>
      </c>
      <c r="D55" s="2">
        <f t="shared" si="0"/>
        <v>8.821928965378572</v>
      </c>
    </row>
    <row r="56" spans="1:4" ht="12.75">
      <c r="A56">
        <v>1301</v>
      </c>
      <c r="B56" s="13">
        <v>0.19972629147499998</v>
      </c>
      <c r="C56">
        <v>0.008812907065565888</v>
      </c>
      <c r="D56" s="2">
        <f t="shared" si="0"/>
        <v>8.812907065565888</v>
      </c>
    </row>
    <row r="57" spans="1:4" ht="12.75">
      <c r="A57">
        <v>1321</v>
      </c>
      <c r="B57" s="13">
        <v>0.1871427883</v>
      </c>
      <c r="C57">
        <v>0.009272235634669865</v>
      </c>
      <c r="D57" s="2">
        <f t="shared" si="0"/>
        <v>9.272235634669865</v>
      </c>
    </row>
    <row r="58" spans="1:4" ht="12.75">
      <c r="A58">
        <v>1341</v>
      </c>
      <c r="B58" s="13">
        <v>0.17452201177499999</v>
      </c>
      <c r="C58">
        <v>0.009735680993008757</v>
      </c>
      <c r="D58" s="2">
        <f t="shared" si="0"/>
        <v>9.735680993008756</v>
      </c>
    </row>
    <row r="59" spans="1:4" ht="12.75">
      <c r="A59">
        <v>1361</v>
      </c>
      <c r="B59" s="13">
        <v>0.161912314625</v>
      </c>
      <c r="C59">
        <v>0.010327246485478097</v>
      </c>
      <c r="D59" s="2">
        <f t="shared" si="0"/>
        <v>10.327246485478097</v>
      </c>
    </row>
    <row r="60" spans="1:4" ht="12.75">
      <c r="A60">
        <v>1381</v>
      </c>
      <c r="B60" s="13">
        <v>0.14931043912500003</v>
      </c>
      <c r="C60">
        <v>0.010905182139301778</v>
      </c>
      <c r="D60" s="2">
        <f t="shared" si="0"/>
        <v>10.905182139301777</v>
      </c>
    </row>
    <row r="61" spans="1:4" ht="12.75">
      <c r="A61">
        <v>1401</v>
      </c>
      <c r="B61" s="13">
        <v>0.1366770671</v>
      </c>
      <c r="C61">
        <v>0.011576579299709209</v>
      </c>
      <c r="D61" s="2">
        <f t="shared" si="0"/>
        <v>11.57657929970921</v>
      </c>
    </row>
    <row r="62" spans="1:4" ht="12.75">
      <c r="A62">
        <v>1421</v>
      </c>
      <c r="B62" s="13">
        <v>0.124018115325</v>
      </c>
      <c r="C62">
        <v>0.012392612123460258</v>
      </c>
      <c r="D62" s="2">
        <f t="shared" si="0"/>
        <v>12.392612123460259</v>
      </c>
    </row>
    <row r="63" spans="1:4" ht="12.75">
      <c r="A63">
        <v>1441</v>
      </c>
      <c r="B63" s="13">
        <v>0.11144692775</v>
      </c>
      <c r="C63">
        <v>0.013347894049359344</v>
      </c>
      <c r="D63" s="2">
        <f t="shared" si="0"/>
        <v>13.347894049359343</v>
      </c>
    </row>
    <row r="64" spans="1:4" ht="12.75">
      <c r="A64" s="14">
        <v>1459</v>
      </c>
      <c r="B64" s="15">
        <v>0.1000143345</v>
      </c>
      <c r="C64" s="14">
        <v>0.014322156051004016</v>
      </c>
      <c r="D64" s="2">
        <f t="shared" si="0"/>
        <v>14.322156051004017</v>
      </c>
    </row>
    <row r="65" spans="1:4" ht="12.75">
      <c r="A65">
        <v>1461</v>
      </c>
      <c r="B65" s="13">
        <v>0.09882452624999999</v>
      </c>
      <c r="C65">
        <v>0.014465415181779328</v>
      </c>
      <c r="D65" s="2">
        <f t="shared" si="0"/>
        <v>14.465415181779328</v>
      </c>
    </row>
    <row r="66" spans="1:4" ht="12.75">
      <c r="A66">
        <v>1466</v>
      </c>
      <c r="B66" s="13">
        <v>0.095227181475</v>
      </c>
      <c r="C66">
        <v>0.014808400418490872</v>
      </c>
      <c r="D66" s="2">
        <f t="shared" si="0"/>
        <v>14.808400418490871</v>
      </c>
    </row>
    <row r="67" spans="1:4" ht="12.75">
      <c r="A67">
        <v>1471</v>
      </c>
      <c r="B67" s="13">
        <v>0.09161769992499999</v>
      </c>
      <c r="C67">
        <v>0.015132917703658088</v>
      </c>
      <c r="D67" s="2">
        <f t="shared" si="0"/>
        <v>15.132917703658087</v>
      </c>
    </row>
    <row r="68" spans="1:4" ht="12.75">
      <c r="A68">
        <v>1476</v>
      </c>
      <c r="B68" s="13">
        <v>0.0880203707</v>
      </c>
      <c r="C68">
        <v>0.01555705241706737</v>
      </c>
      <c r="D68" s="2">
        <f t="shared" si="0"/>
        <v>15.55705241706737</v>
      </c>
    </row>
    <row r="69" spans="1:4" ht="12.75">
      <c r="A69">
        <v>1481</v>
      </c>
      <c r="B69" s="13">
        <v>0.084410896925</v>
      </c>
      <c r="C69">
        <v>0.015935356541618147</v>
      </c>
      <c r="D69" s="2">
        <f t="shared" si="0"/>
        <v>15.935356541618148</v>
      </c>
    </row>
    <row r="70" spans="1:4" ht="12.75">
      <c r="A70">
        <v>1486</v>
      </c>
      <c r="B70" s="13">
        <v>0.080775027025</v>
      </c>
      <c r="C70">
        <v>0.01644063296588403</v>
      </c>
      <c r="D70" s="2">
        <f t="shared" si="0"/>
        <v>16.440632965884028</v>
      </c>
    </row>
    <row r="71" spans="1:4" ht="12.75">
      <c r="A71">
        <v>1491</v>
      </c>
      <c r="B71" s="13">
        <v>0.077215725325</v>
      </c>
      <c r="C71">
        <v>0.016849802051154085</v>
      </c>
      <c r="D71" s="2">
        <f t="shared" si="0"/>
        <v>16.849802051154086</v>
      </c>
    </row>
    <row r="72" spans="1:4" ht="12.75">
      <c r="A72">
        <v>1496</v>
      </c>
      <c r="B72" s="13">
        <v>0.073601158925</v>
      </c>
      <c r="C72">
        <v>0.01730411134498341</v>
      </c>
      <c r="D72" s="2">
        <f t="shared" si="0"/>
        <v>17.30411134498341</v>
      </c>
    </row>
    <row r="73" spans="1:4" ht="12.75">
      <c r="A73">
        <v>1501</v>
      </c>
      <c r="B73" s="13">
        <v>0.07001555439999999</v>
      </c>
      <c r="C73">
        <v>0.017858518641760024</v>
      </c>
      <c r="D73" s="2">
        <f t="shared" si="0"/>
        <v>17.858518641760025</v>
      </c>
    </row>
    <row r="74" spans="1:4" ht="12.75">
      <c r="A74">
        <v>1506</v>
      </c>
      <c r="B74" s="13">
        <v>0.0664215762</v>
      </c>
      <c r="C74">
        <v>0.01836776752851345</v>
      </c>
      <c r="D74" s="2">
        <f t="shared" si="0"/>
        <v>18.367767528513447</v>
      </c>
    </row>
    <row r="75" spans="1:4" ht="12.75">
      <c r="A75">
        <v>1511</v>
      </c>
      <c r="B75" s="13">
        <v>0.06283402015</v>
      </c>
      <c r="C75">
        <v>0.018948981973721815</v>
      </c>
      <c r="D75" s="2">
        <f aca="true" t="shared" si="1" ref="D75:D138">1000*C75</f>
        <v>18.948981973721814</v>
      </c>
    </row>
    <row r="76" spans="1:4" ht="12.75">
      <c r="A76">
        <v>1516</v>
      </c>
      <c r="B76" s="13">
        <v>0.059239256675000004</v>
      </c>
      <c r="C76">
        <v>0.019558688767152034</v>
      </c>
      <c r="D76" s="2">
        <f t="shared" si="1"/>
        <v>19.558688767152034</v>
      </c>
    </row>
    <row r="77" spans="1:4" ht="12.75">
      <c r="A77">
        <v>1521</v>
      </c>
      <c r="B77" s="13">
        <v>0.05562417712499999</v>
      </c>
      <c r="C77">
        <v>0.02020907929574363</v>
      </c>
      <c r="D77" s="2">
        <f t="shared" si="1"/>
        <v>20.209079295743628</v>
      </c>
    </row>
    <row r="78" spans="1:4" ht="12.75">
      <c r="A78">
        <v>1526</v>
      </c>
      <c r="B78" s="13">
        <v>0.051994604975</v>
      </c>
      <c r="C78">
        <v>0.020955183061345774</v>
      </c>
      <c r="D78" s="2">
        <f t="shared" si="1"/>
        <v>20.955183061345775</v>
      </c>
    </row>
    <row r="79" spans="1:4" ht="12.75">
      <c r="A79">
        <v>1531</v>
      </c>
      <c r="B79" s="13">
        <v>0.048395557475</v>
      </c>
      <c r="C79">
        <v>0.021678740984571468</v>
      </c>
      <c r="D79" s="2">
        <f t="shared" si="1"/>
        <v>21.67874098457147</v>
      </c>
    </row>
    <row r="80" spans="1:4" ht="12.75">
      <c r="A80">
        <v>1536</v>
      </c>
      <c r="B80" s="13">
        <v>0.044812899675000004</v>
      </c>
      <c r="C80">
        <v>0.022497449087690035</v>
      </c>
      <c r="D80" s="2">
        <f t="shared" si="1"/>
        <v>22.497449087690036</v>
      </c>
    </row>
    <row r="81" spans="1:4" ht="12.75">
      <c r="A81">
        <v>1541</v>
      </c>
      <c r="B81" s="13">
        <v>0.041194671249999995</v>
      </c>
      <c r="C81">
        <v>0.02338713659692786</v>
      </c>
      <c r="D81" s="2">
        <f t="shared" si="1"/>
        <v>23.38713659692786</v>
      </c>
    </row>
    <row r="82" spans="1:4" ht="12.75">
      <c r="A82">
        <v>1546</v>
      </c>
      <c r="B82" s="13">
        <v>0.037598368325</v>
      </c>
      <c r="C82">
        <v>0.024254674564928302</v>
      </c>
      <c r="D82" s="2">
        <f t="shared" si="1"/>
        <v>24.2546745649283</v>
      </c>
    </row>
    <row r="83" spans="1:4" ht="12.75">
      <c r="A83">
        <v>1551</v>
      </c>
      <c r="B83" s="13">
        <v>0.0340001683</v>
      </c>
      <c r="C83">
        <v>0.025238097625861794</v>
      </c>
      <c r="D83" s="2">
        <f t="shared" si="1"/>
        <v>25.238097625861794</v>
      </c>
    </row>
    <row r="84" spans="1:4" ht="12.75">
      <c r="A84">
        <v>1556</v>
      </c>
      <c r="B84" s="13">
        <v>0.03037065835</v>
      </c>
      <c r="C84">
        <v>0.026218605254002218</v>
      </c>
      <c r="D84" s="2">
        <f t="shared" si="1"/>
        <v>26.218605254002217</v>
      </c>
    </row>
    <row r="85" spans="1:4" ht="12.75">
      <c r="A85">
        <v>1561</v>
      </c>
      <c r="B85" s="13">
        <v>0.02679182585</v>
      </c>
      <c r="C85">
        <v>0.027285076224375985</v>
      </c>
      <c r="D85" s="2">
        <f t="shared" si="1"/>
        <v>27.285076224375985</v>
      </c>
    </row>
    <row r="86" spans="1:4" ht="12.75">
      <c r="A86">
        <v>1566</v>
      </c>
      <c r="B86" s="13">
        <v>0.023197940950000003</v>
      </c>
      <c r="C86">
        <v>0.028345436698094226</v>
      </c>
      <c r="D86" s="2">
        <f t="shared" si="1"/>
        <v>28.345436698094225</v>
      </c>
    </row>
    <row r="87" spans="1:4" ht="12.75">
      <c r="A87">
        <v>1571</v>
      </c>
      <c r="B87" s="13">
        <v>0.019570382525</v>
      </c>
      <c r="C87">
        <v>0.029339401528725193</v>
      </c>
      <c r="D87" s="2">
        <f t="shared" si="1"/>
        <v>29.339401528725194</v>
      </c>
    </row>
    <row r="88" spans="1:4" ht="12.75">
      <c r="A88">
        <v>1576</v>
      </c>
      <c r="B88" s="13">
        <v>0.015997389049999998</v>
      </c>
      <c r="C88">
        <v>0.0302574527804921</v>
      </c>
      <c r="D88" s="2">
        <f t="shared" si="1"/>
        <v>30.2574527804921</v>
      </c>
    </row>
    <row r="89" spans="1:4" ht="12.75">
      <c r="A89">
        <v>1581</v>
      </c>
      <c r="B89" s="13">
        <v>0.012380272449999997</v>
      </c>
      <c r="C89">
        <v>0.03115670173611492</v>
      </c>
      <c r="D89" s="2">
        <f t="shared" si="1"/>
        <v>31.156701736114922</v>
      </c>
    </row>
    <row r="90" spans="1:4" ht="12.75">
      <c r="A90">
        <v>1586</v>
      </c>
      <c r="B90" s="13">
        <v>0.008785376800000001</v>
      </c>
      <c r="C90">
        <v>0.03196179447075162</v>
      </c>
      <c r="D90" s="2">
        <f t="shared" si="1"/>
        <v>31.96179447075162</v>
      </c>
    </row>
    <row r="91" spans="1:4" ht="12.75">
      <c r="A91">
        <v>1591</v>
      </c>
      <c r="B91" s="13">
        <v>0.005203721975000001</v>
      </c>
      <c r="C91">
        <v>0.03260667693067541</v>
      </c>
      <c r="D91" s="2">
        <f t="shared" si="1"/>
        <v>32.60667693067541</v>
      </c>
    </row>
    <row r="92" spans="1:4" ht="12.75">
      <c r="A92" s="14">
        <v>1598</v>
      </c>
      <c r="B92" s="15">
        <v>0.000427974875</v>
      </c>
      <c r="C92" s="14">
        <v>0.03330302746946811</v>
      </c>
      <c r="D92" s="2">
        <f t="shared" si="1"/>
        <v>33.30302746946811</v>
      </c>
    </row>
    <row r="93" spans="1:4" ht="12.75">
      <c r="A93">
        <v>1601</v>
      </c>
      <c r="B93" s="13">
        <v>-0.0018165587750000002</v>
      </c>
      <c r="C93">
        <v>0.0335920791058876</v>
      </c>
      <c r="D93" s="2">
        <f t="shared" si="1"/>
        <v>33.5920791058876</v>
      </c>
    </row>
    <row r="94" spans="1:4" ht="12.75">
      <c r="A94">
        <v>1606</v>
      </c>
      <c r="B94" s="13">
        <v>-0.0019696874</v>
      </c>
      <c r="C94">
        <v>0.03329439728565478</v>
      </c>
      <c r="D94" s="2">
        <f t="shared" si="1"/>
        <v>33.29439728565478</v>
      </c>
    </row>
    <row r="95" spans="1:4" ht="12.75">
      <c r="A95">
        <v>1611</v>
      </c>
      <c r="B95" s="13">
        <v>-0.006606642975</v>
      </c>
      <c r="C95">
        <v>0.034026883129402226</v>
      </c>
      <c r="D95" s="2">
        <f t="shared" si="1"/>
        <v>34.02688312940223</v>
      </c>
    </row>
    <row r="96" spans="1:4" ht="12.75">
      <c r="A96">
        <v>1616</v>
      </c>
      <c r="B96" s="13">
        <v>-0.01055818565</v>
      </c>
      <c r="C96">
        <v>0.03418190886629287</v>
      </c>
      <c r="D96" s="2">
        <f t="shared" si="1"/>
        <v>34.181908866292865</v>
      </c>
    </row>
    <row r="97" spans="1:4" ht="12.75">
      <c r="A97">
        <v>1621</v>
      </c>
      <c r="B97" s="13">
        <v>-0.0143562265</v>
      </c>
      <c r="C97">
        <v>0.03418149768839138</v>
      </c>
      <c r="D97" s="2">
        <f t="shared" si="1"/>
        <v>34.181497688391374</v>
      </c>
    </row>
    <row r="98" spans="1:4" ht="12.75">
      <c r="A98">
        <v>1626</v>
      </c>
      <c r="B98" s="13">
        <v>-0.018090644525</v>
      </c>
      <c r="C98">
        <v>0.034012075934582844</v>
      </c>
      <c r="D98" s="2">
        <f t="shared" si="1"/>
        <v>34.012075934582846</v>
      </c>
    </row>
    <row r="99" spans="1:4" ht="12.75">
      <c r="A99">
        <v>1631</v>
      </c>
      <c r="B99" s="13">
        <v>-0.021730153125</v>
      </c>
      <c r="C99">
        <v>0.03374510192934098</v>
      </c>
      <c r="D99" s="2">
        <f t="shared" si="1"/>
        <v>33.745101929340976</v>
      </c>
    </row>
    <row r="100" spans="1:4" ht="12.75">
      <c r="A100">
        <v>1636</v>
      </c>
      <c r="B100" s="13">
        <v>-0.025364926749999996</v>
      </c>
      <c r="C100">
        <v>0.03328824342501882</v>
      </c>
      <c r="D100" s="2">
        <f t="shared" si="1"/>
        <v>33.28824342501882</v>
      </c>
    </row>
    <row r="101" spans="1:4" ht="12.75">
      <c r="A101">
        <v>1641</v>
      </c>
      <c r="B101" s="13">
        <v>-0.0289778915</v>
      </c>
      <c r="C101">
        <v>0.03278068310593945</v>
      </c>
      <c r="D101" s="2">
        <f t="shared" si="1"/>
        <v>32.78068310593945</v>
      </c>
    </row>
    <row r="102" spans="1:4" ht="12.75">
      <c r="A102">
        <v>1646</v>
      </c>
      <c r="B102" s="13">
        <v>-0.0325638148</v>
      </c>
      <c r="C102">
        <v>0.03210679641271669</v>
      </c>
      <c r="D102" s="2">
        <f t="shared" si="1"/>
        <v>32.10679641271669</v>
      </c>
    </row>
    <row r="103" spans="1:4" ht="12.75">
      <c r="A103">
        <v>1651</v>
      </c>
      <c r="B103" s="13">
        <v>-0.036192928225</v>
      </c>
      <c r="C103">
        <v>0.0314121183423244</v>
      </c>
      <c r="D103" s="2">
        <f t="shared" si="1"/>
        <v>31.4121183423244</v>
      </c>
    </row>
    <row r="104" spans="1:4" ht="12.75">
      <c r="A104">
        <v>1656</v>
      </c>
      <c r="B104" s="13">
        <v>-0.039794292675</v>
      </c>
      <c r="C104">
        <v>0.030673195191746685</v>
      </c>
      <c r="D104" s="2">
        <f t="shared" si="1"/>
        <v>30.673195191746686</v>
      </c>
    </row>
    <row r="105" spans="1:4" ht="12.75">
      <c r="A105">
        <v>1661</v>
      </c>
      <c r="B105" s="13">
        <v>-0.0433956338</v>
      </c>
      <c r="C105">
        <v>0.029869429552908198</v>
      </c>
      <c r="D105" s="2">
        <f t="shared" si="1"/>
        <v>29.869429552908198</v>
      </c>
    </row>
    <row r="106" spans="1:4" ht="12.75">
      <c r="A106">
        <v>1666</v>
      </c>
      <c r="B106" s="13">
        <v>-0.047027950525</v>
      </c>
      <c r="C106">
        <v>0.029060825215185503</v>
      </c>
      <c r="D106" s="2">
        <f t="shared" si="1"/>
        <v>29.060825215185503</v>
      </c>
    </row>
    <row r="107" spans="1:4" ht="12.75">
      <c r="A107">
        <v>1671</v>
      </c>
      <c r="B107" s="13">
        <v>-0.050617947925</v>
      </c>
      <c r="C107">
        <v>0.02828202765955306</v>
      </c>
      <c r="D107" s="2">
        <f t="shared" si="1"/>
        <v>28.28202765955306</v>
      </c>
    </row>
    <row r="108" spans="1:4" ht="12.75">
      <c r="A108">
        <v>1676</v>
      </c>
      <c r="B108" s="13">
        <v>-0.054201577599999995</v>
      </c>
      <c r="C108">
        <v>0.02750629591978357</v>
      </c>
      <c r="D108" s="2">
        <f t="shared" si="1"/>
        <v>27.506295919783568</v>
      </c>
    </row>
    <row r="109" spans="1:4" ht="12.75">
      <c r="A109">
        <v>1681</v>
      </c>
      <c r="B109" s="13">
        <v>-0.05781024277499999</v>
      </c>
      <c r="C109">
        <v>0.026788385645402642</v>
      </c>
      <c r="D109" s="2">
        <f t="shared" si="1"/>
        <v>26.78838564540264</v>
      </c>
    </row>
    <row r="110" spans="1:4" ht="12.75">
      <c r="A110">
        <v>1686</v>
      </c>
      <c r="B110" s="13">
        <v>-0.061403295749999996</v>
      </c>
      <c r="C110">
        <v>0.026064322038561055</v>
      </c>
      <c r="D110" s="2">
        <f t="shared" si="1"/>
        <v>26.064322038561055</v>
      </c>
    </row>
    <row r="111" spans="1:4" ht="12.75">
      <c r="A111">
        <v>1691</v>
      </c>
      <c r="B111" s="13">
        <v>-0.065034290725</v>
      </c>
      <c r="C111">
        <v>0.02539352459711886</v>
      </c>
      <c r="D111" s="2">
        <f t="shared" si="1"/>
        <v>25.39352459711886</v>
      </c>
    </row>
    <row r="112" spans="1:4" ht="12.75">
      <c r="A112">
        <v>1696</v>
      </c>
      <c r="B112" s="13">
        <v>-0.06863259182499999</v>
      </c>
      <c r="C112">
        <v>0.02471843311851919</v>
      </c>
      <c r="D112" s="2">
        <f t="shared" si="1"/>
        <v>24.71843311851919</v>
      </c>
    </row>
    <row r="113" spans="1:4" ht="12.75">
      <c r="A113">
        <v>1701</v>
      </c>
      <c r="B113" s="13">
        <v>-0.0722208243</v>
      </c>
      <c r="C113">
        <v>0.02408202373609648</v>
      </c>
      <c r="D113" s="2">
        <f t="shared" si="1"/>
        <v>24.08202373609648</v>
      </c>
    </row>
    <row r="114" spans="1:4" ht="12.75">
      <c r="A114">
        <v>1706</v>
      </c>
      <c r="B114" s="13">
        <v>-0.0758245368</v>
      </c>
      <c r="C114">
        <v>0.023424783316933408</v>
      </c>
      <c r="D114" s="2">
        <f t="shared" si="1"/>
        <v>23.424783316933407</v>
      </c>
    </row>
    <row r="115" spans="1:4" ht="12.75">
      <c r="A115">
        <v>1711</v>
      </c>
      <c r="B115" s="13">
        <v>-0.07941374115</v>
      </c>
      <c r="C115">
        <v>0.022860906297762974</v>
      </c>
      <c r="D115" s="2">
        <f t="shared" si="1"/>
        <v>22.860906297762973</v>
      </c>
    </row>
    <row r="116" spans="1:4" ht="12.75">
      <c r="A116">
        <v>1716</v>
      </c>
      <c r="B116" s="13">
        <v>-0.08298041354999999</v>
      </c>
      <c r="C116">
        <v>0.02227780637534779</v>
      </c>
      <c r="D116" s="2">
        <f t="shared" si="1"/>
        <v>22.27780637534779</v>
      </c>
    </row>
    <row r="117" spans="1:4" ht="12.75">
      <c r="A117">
        <v>1721</v>
      </c>
      <c r="B117" s="13">
        <v>-0.08659768565</v>
      </c>
      <c r="C117">
        <v>0.021662016034289924</v>
      </c>
      <c r="D117" s="2">
        <f t="shared" si="1"/>
        <v>21.662016034289923</v>
      </c>
    </row>
    <row r="118" spans="1:4" ht="12.75">
      <c r="A118">
        <v>1726</v>
      </c>
      <c r="B118" s="13">
        <v>-0.09019516259999999</v>
      </c>
      <c r="C118">
        <v>0.02111936941457623</v>
      </c>
      <c r="D118" s="2">
        <f t="shared" si="1"/>
        <v>21.11936941457623</v>
      </c>
    </row>
    <row r="119" spans="1:4" ht="12.75">
      <c r="A119">
        <v>1731</v>
      </c>
      <c r="B119" s="13">
        <v>-0.093816190025</v>
      </c>
      <c r="C119">
        <v>0.020583258876605223</v>
      </c>
      <c r="D119" s="2">
        <f t="shared" si="1"/>
        <v>20.58325887660522</v>
      </c>
    </row>
    <row r="120" spans="1:4" ht="12.75">
      <c r="A120">
        <v>1736</v>
      </c>
      <c r="B120" s="13">
        <v>-0.0974338431</v>
      </c>
      <c r="C120">
        <v>0.020078119471347862</v>
      </c>
      <c r="D120" s="2">
        <f t="shared" si="1"/>
        <v>20.07811947134786</v>
      </c>
    </row>
    <row r="121" spans="1:4" ht="12.75">
      <c r="A121">
        <v>1739</v>
      </c>
      <c r="B121" s="13">
        <v>-0.09983950585</v>
      </c>
      <c r="C121">
        <v>0.01974049216838028</v>
      </c>
      <c r="D121" s="2">
        <f t="shared" si="1"/>
        <v>19.740492168380282</v>
      </c>
    </row>
    <row r="122" spans="1:4" ht="12.75">
      <c r="A122" s="14">
        <v>1741</v>
      </c>
      <c r="B122" s="15">
        <v>-0.10103719795</v>
      </c>
      <c r="C122" s="14">
        <v>0.01955620828864527</v>
      </c>
      <c r="D122" s="2">
        <f t="shared" si="1"/>
        <v>19.55620828864527</v>
      </c>
    </row>
    <row r="123" spans="1:4" ht="12.75">
      <c r="A123">
        <v>1761</v>
      </c>
      <c r="B123" s="13">
        <v>-0.11363421407499999</v>
      </c>
      <c r="C123">
        <v>0.01788338735355715</v>
      </c>
      <c r="D123" s="2">
        <f t="shared" si="1"/>
        <v>17.88338735355715</v>
      </c>
    </row>
    <row r="124" spans="1:4" ht="12.75">
      <c r="A124">
        <v>1781</v>
      </c>
      <c r="B124" s="13">
        <v>-0.1262575719</v>
      </c>
      <c r="C124">
        <v>0.01643568614172036</v>
      </c>
      <c r="D124" s="2">
        <f t="shared" si="1"/>
        <v>16.43568614172036</v>
      </c>
    </row>
    <row r="125" spans="1:4" ht="12.75">
      <c r="A125">
        <v>1801</v>
      </c>
      <c r="B125" s="13">
        <v>-0.13887146755</v>
      </c>
      <c r="C125">
        <v>0.015188765863207205</v>
      </c>
      <c r="D125" s="2">
        <f t="shared" si="1"/>
        <v>15.188765863207205</v>
      </c>
    </row>
    <row r="126" spans="1:4" ht="12.75">
      <c r="A126">
        <v>1821</v>
      </c>
      <c r="B126" s="13">
        <v>-0.15150991665</v>
      </c>
      <c r="C126">
        <v>0.01408712721431243</v>
      </c>
      <c r="D126" s="2">
        <f t="shared" si="1"/>
        <v>14.08712721431243</v>
      </c>
    </row>
    <row r="127" spans="1:4" ht="12.75">
      <c r="A127">
        <v>1841</v>
      </c>
      <c r="B127" s="13">
        <v>-0.16411064144999998</v>
      </c>
      <c r="C127">
        <v>0.013180294896247313</v>
      </c>
      <c r="D127" s="2">
        <f t="shared" si="1"/>
        <v>13.180294896247313</v>
      </c>
    </row>
    <row r="128" spans="1:4" ht="12.75">
      <c r="A128">
        <v>1861</v>
      </c>
      <c r="B128" s="13">
        <v>-0.176730422775</v>
      </c>
      <c r="C128">
        <v>0.012416061149978777</v>
      </c>
      <c r="D128" s="2">
        <f t="shared" si="1"/>
        <v>12.416061149978777</v>
      </c>
    </row>
    <row r="129" spans="1:4" ht="12.75">
      <c r="A129">
        <v>1881</v>
      </c>
      <c r="B129" s="13">
        <v>-0.18934195482500002</v>
      </c>
      <c r="C129">
        <v>0.011747915016278332</v>
      </c>
      <c r="D129" s="2">
        <f t="shared" si="1"/>
        <v>11.747915016278332</v>
      </c>
    </row>
    <row r="130" spans="1:4" ht="12.75">
      <c r="A130">
        <v>1898</v>
      </c>
      <c r="B130" s="13">
        <v>-0.200148209625</v>
      </c>
      <c r="C130">
        <v>0.011204323654749103</v>
      </c>
      <c r="D130" s="2">
        <f t="shared" si="1"/>
        <v>11.204323654749103</v>
      </c>
    </row>
    <row r="131" spans="1:4" ht="12.75">
      <c r="A131" s="14">
        <v>1901</v>
      </c>
      <c r="B131" s="15">
        <v>-0.201932665425</v>
      </c>
      <c r="C131" s="14">
        <v>0.011185403942520563</v>
      </c>
      <c r="D131" s="2">
        <f t="shared" si="1"/>
        <v>11.185403942520564</v>
      </c>
    </row>
    <row r="132" spans="1:4" ht="12.75">
      <c r="A132">
        <v>1921</v>
      </c>
      <c r="B132" s="13">
        <v>-0.214583554525</v>
      </c>
      <c r="C132">
        <v>0.010652761488530997</v>
      </c>
      <c r="D132" s="2">
        <f t="shared" si="1"/>
        <v>10.652761488530997</v>
      </c>
    </row>
    <row r="133" spans="1:4" ht="12.75">
      <c r="A133">
        <v>1941</v>
      </c>
      <c r="B133" s="13">
        <v>-0.2271966338</v>
      </c>
      <c r="C133">
        <v>0.01018502415843656</v>
      </c>
      <c r="D133" s="2">
        <f t="shared" si="1"/>
        <v>10.18502415843656</v>
      </c>
    </row>
    <row r="134" spans="1:4" ht="12.75">
      <c r="A134">
        <v>1961</v>
      </c>
      <c r="B134" s="13">
        <v>-0.23976098715</v>
      </c>
      <c r="C134">
        <v>0.009771155453437269</v>
      </c>
      <c r="D134" s="2">
        <f t="shared" si="1"/>
        <v>9.771155453437268</v>
      </c>
    </row>
    <row r="135" spans="1:4" ht="12.75">
      <c r="A135">
        <v>1981</v>
      </c>
      <c r="B135" s="13">
        <v>-0.2523542324</v>
      </c>
      <c r="C135">
        <v>0.009374542226720482</v>
      </c>
      <c r="D135" s="2">
        <f t="shared" si="1"/>
        <v>9.374542226720482</v>
      </c>
    </row>
    <row r="136" spans="1:4" ht="12.75">
      <c r="A136">
        <v>2031</v>
      </c>
      <c r="B136" s="13">
        <v>-0.283022323375</v>
      </c>
      <c r="C136">
        <v>0.008570016500705985</v>
      </c>
      <c r="D136" s="2">
        <f t="shared" si="1"/>
        <v>8.570016500705986</v>
      </c>
    </row>
    <row r="137" spans="1:4" ht="12.75">
      <c r="A137">
        <v>2058</v>
      </c>
      <c r="B137" s="13">
        <v>-0.29982491475</v>
      </c>
      <c r="C137">
        <v>0.0082725565806684</v>
      </c>
      <c r="D137" s="2">
        <f t="shared" si="1"/>
        <v>8.272556580668398</v>
      </c>
    </row>
    <row r="138" spans="1:4" ht="12.75">
      <c r="A138" s="14">
        <v>2081</v>
      </c>
      <c r="B138" s="15">
        <v>-0.31361605425</v>
      </c>
      <c r="C138" s="14">
        <v>0.007977987172221285</v>
      </c>
      <c r="D138" s="2">
        <f t="shared" si="1"/>
        <v>7.977987172221285</v>
      </c>
    </row>
    <row r="139" spans="1:4" ht="12.75">
      <c r="A139">
        <v>2131</v>
      </c>
      <c r="B139" s="13">
        <v>-0.34428936225</v>
      </c>
      <c r="C139">
        <v>0.007430804569019045</v>
      </c>
      <c r="D139" s="2">
        <f aca="true" t="shared" si="2" ref="D139:D202">1000*C139</f>
        <v>7.4308045690190445</v>
      </c>
    </row>
    <row r="140" spans="1:4" ht="12.75">
      <c r="A140">
        <v>2181</v>
      </c>
      <c r="B140" s="13">
        <v>-0.37490913160000006</v>
      </c>
      <c r="C140">
        <v>0.006978746074521406</v>
      </c>
      <c r="D140" s="2">
        <f t="shared" si="2"/>
        <v>6.978746074521406</v>
      </c>
    </row>
    <row r="141" spans="1:4" ht="12.75">
      <c r="A141">
        <v>2222</v>
      </c>
      <c r="B141" s="13">
        <v>-0.400091244775</v>
      </c>
      <c r="C141">
        <v>0.006668322647956857</v>
      </c>
      <c r="D141" s="2">
        <f t="shared" si="2"/>
        <v>6.668322647956858</v>
      </c>
    </row>
    <row r="142" spans="1:4" ht="12.75">
      <c r="A142" s="14">
        <v>2231</v>
      </c>
      <c r="B142" s="15">
        <v>-0.40553107795</v>
      </c>
      <c r="C142" s="14">
        <v>0.006571359122785595</v>
      </c>
      <c r="D142" s="2">
        <f t="shared" si="2"/>
        <v>6.571359122785595</v>
      </c>
    </row>
    <row r="143" spans="1:4" ht="12.75">
      <c r="A143">
        <v>2281</v>
      </c>
      <c r="B143" s="13">
        <v>-0.43615024085</v>
      </c>
      <c r="C143">
        <v>0.006177548816398965</v>
      </c>
      <c r="D143" s="2">
        <f t="shared" si="2"/>
        <v>6.177548816398964</v>
      </c>
    </row>
    <row r="144" spans="1:4" ht="12.75">
      <c r="A144">
        <v>2331</v>
      </c>
      <c r="B144" s="13">
        <v>-0.466779114725</v>
      </c>
      <c r="C144">
        <v>0.005913373575281955</v>
      </c>
      <c r="D144" s="2">
        <f t="shared" si="2"/>
        <v>5.913373575281955</v>
      </c>
    </row>
    <row r="145" spans="1:4" ht="12.75">
      <c r="A145">
        <v>2381</v>
      </c>
      <c r="B145" s="13">
        <v>-0.497378311425</v>
      </c>
      <c r="C145">
        <v>0.0056282640229491105</v>
      </c>
      <c r="D145" s="2">
        <f t="shared" si="2"/>
        <v>5.628264022949111</v>
      </c>
    </row>
    <row r="146" spans="1:4" ht="12.75">
      <c r="A146">
        <v>2384</v>
      </c>
      <c r="B146" s="13">
        <v>-0.49978856920000003</v>
      </c>
      <c r="C146">
        <v>0.005623534094891976</v>
      </c>
      <c r="D146" s="2">
        <f t="shared" si="2"/>
        <v>5.623534094891975</v>
      </c>
    </row>
    <row r="147" spans="1:4" ht="12.75">
      <c r="A147" s="14">
        <v>2431</v>
      </c>
      <c r="B147" s="15">
        <v>-0.527968395825</v>
      </c>
      <c r="C147" s="14">
        <v>0.005389052291022535</v>
      </c>
      <c r="D147" s="2">
        <f t="shared" si="2"/>
        <v>5.389052291022535</v>
      </c>
    </row>
    <row r="148" spans="1:4" ht="12.75">
      <c r="A148">
        <v>2481</v>
      </c>
      <c r="B148" s="13">
        <v>-0.558635126175</v>
      </c>
      <c r="C148">
        <v>0.0051645558908292675</v>
      </c>
      <c r="D148" s="2">
        <f t="shared" si="2"/>
        <v>5.164555890829267</v>
      </c>
    </row>
    <row r="149" spans="1:4" ht="12.75">
      <c r="A149">
        <v>2531</v>
      </c>
      <c r="B149" s="13">
        <v>-0.5892540014000001</v>
      </c>
      <c r="C149">
        <v>0.004967300372594684</v>
      </c>
      <c r="D149" s="2">
        <f t="shared" si="2"/>
        <v>4.967300372594685</v>
      </c>
    </row>
    <row r="150" spans="1:4" ht="12.75">
      <c r="A150">
        <v>2548</v>
      </c>
      <c r="B150" s="13">
        <v>-0.6000734892499999</v>
      </c>
      <c r="C150">
        <v>0.004906774811715423</v>
      </c>
      <c r="D150" s="2">
        <f t="shared" si="2"/>
        <v>4.906774811715423</v>
      </c>
    </row>
    <row r="151" spans="1:4" ht="12.75">
      <c r="A151" s="14">
        <v>2581</v>
      </c>
      <c r="B151" s="15">
        <v>-0.6198979820999999</v>
      </c>
      <c r="C151" s="14">
        <v>0.004769606898058514</v>
      </c>
      <c r="D151" s="2">
        <f t="shared" si="2"/>
        <v>4.769606898058514</v>
      </c>
    </row>
    <row r="152" spans="1:4" ht="12.75">
      <c r="A152">
        <v>2631</v>
      </c>
      <c r="B152" s="13">
        <v>-0.65054098315</v>
      </c>
      <c r="C152">
        <v>0.004565671778049384</v>
      </c>
      <c r="D152" s="2">
        <f t="shared" si="2"/>
        <v>4.565671778049384</v>
      </c>
    </row>
    <row r="153" spans="1:4" ht="12.75">
      <c r="A153">
        <v>2681</v>
      </c>
      <c r="B153" s="13">
        <v>-0.68116244745</v>
      </c>
      <c r="C153">
        <v>0.004423409678444271</v>
      </c>
      <c r="D153" s="2">
        <f t="shared" si="2"/>
        <v>4.423409678444271</v>
      </c>
    </row>
    <row r="154" spans="1:4" ht="12.75">
      <c r="A154">
        <v>2712</v>
      </c>
      <c r="B154" s="13">
        <v>-0.7003372613</v>
      </c>
      <c r="C154">
        <v>0.004357948486688496</v>
      </c>
      <c r="D154" s="2">
        <f t="shared" si="2"/>
        <v>4.357948486688496</v>
      </c>
    </row>
    <row r="155" spans="1:4" ht="12.75">
      <c r="A155" s="14">
        <v>2731</v>
      </c>
      <c r="B155" s="15">
        <v>-0.7117610998999999</v>
      </c>
      <c r="C155" s="14">
        <v>0.0042911117396201084</v>
      </c>
      <c r="D155" s="2">
        <f t="shared" si="2"/>
        <v>4.291111739620108</v>
      </c>
    </row>
    <row r="156" spans="1:4" ht="12.75">
      <c r="A156">
        <v>2781</v>
      </c>
      <c r="B156" s="13">
        <v>-0.7423836993499999</v>
      </c>
      <c r="C156">
        <v>0.004114614477934549</v>
      </c>
      <c r="D156" s="2">
        <f t="shared" si="2"/>
        <v>4.114614477934548</v>
      </c>
    </row>
    <row r="157" spans="1:4" ht="12.75">
      <c r="A157">
        <v>2831</v>
      </c>
      <c r="B157" s="13">
        <v>-0.77298177645</v>
      </c>
      <c r="C157">
        <v>0.004004949415053594</v>
      </c>
      <c r="D157" s="2">
        <f t="shared" si="2"/>
        <v>4.004949415053594</v>
      </c>
    </row>
    <row r="158" spans="1:4" ht="12.75">
      <c r="A158">
        <v>2875</v>
      </c>
      <c r="B158" s="13">
        <v>-0.8000243149499999</v>
      </c>
      <c r="C158">
        <v>0.003881168744660033</v>
      </c>
      <c r="D158" s="2">
        <f t="shared" si="2"/>
        <v>3.881168744660033</v>
      </c>
    </row>
    <row r="159" spans="1:4" ht="12.75">
      <c r="A159" s="14">
        <v>2881</v>
      </c>
      <c r="B159" s="15">
        <v>-0.803638251575</v>
      </c>
      <c r="C159" s="14">
        <v>0.0038954461200917537</v>
      </c>
      <c r="D159" s="2">
        <f t="shared" si="2"/>
        <v>3.8954461200917536</v>
      </c>
    </row>
    <row r="160" spans="1:4" ht="12.75">
      <c r="A160">
        <v>2931</v>
      </c>
      <c r="B160" s="13">
        <v>-0.834207281275</v>
      </c>
      <c r="C160">
        <v>0.0038024242016347705</v>
      </c>
      <c r="D160" s="2">
        <f t="shared" si="2"/>
        <v>3.8024242016347705</v>
      </c>
    </row>
    <row r="161" spans="1:4" ht="12.75">
      <c r="A161">
        <v>2981</v>
      </c>
      <c r="B161" s="13">
        <v>-0.8648247259</v>
      </c>
      <c r="C161">
        <v>0.0036310081051937936</v>
      </c>
      <c r="D161" s="2">
        <f t="shared" si="2"/>
        <v>3.6310081051937937</v>
      </c>
    </row>
    <row r="162" spans="1:4" ht="12.75">
      <c r="A162">
        <v>3031</v>
      </c>
      <c r="B162" s="13">
        <v>-0.8954624710499999</v>
      </c>
      <c r="C162">
        <v>0.003511883991162252</v>
      </c>
      <c r="D162" s="2">
        <f t="shared" si="2"/>
        <v>3.511883991162252</v>
      </c>
    </row>
    <row r="163" spans="1:4" ht="12.75">
      <c r="A163">
        <v>3038</v>
      </c>
      <c r="B163" s="13">
        <v>-0.9002862754250001</v>
      </c>
      <c r="C163">
        <v>0.003523270855003502</v>
      </c>
      <c r="D163" s="2">
        <f t="shared" si="2"/>
        <v>3.523270855003502</v>
      </c>
    </row>
    <row r="164" spans="1:4" ht="12.75">
      <c r="A164" s="14">
        <v>3081</v>
      </c>
      <c r="B164" s="15">
        <v>-0.9261439272499999</v>
      </c>
      <c r="C164" s="14">
        <v>0.0034251686434481135</v>
      </c>
      <c r="D164" s="2">
        <f t="shared" si="2"/>
        <v>3.4251686434481137</v>
      </c>
    </row>
    <row r="165" spans="1:4" ht="12.75">
      <c r="A165">
        <v>3101</v>
      </c>
      <c r="B165" s="13">
        <v>-0.93867927985</v>
      </c>
      <c r="C165">
        <v>0.0033802343269053337</v>
      </c>
      <c r="D165" s="2">
        <f t="shared" si="2"/>
        <v>3.3802343269053337</v>
      </c>
    </row>
    <row r="166" spans="1:4" ht="12.75">
      <c r="A166">
        <v>3121</v>
      </c>
      <c r="B166" s="13">
        <v>-0.95131723135</v>
      </c>
      <c r="C166">
        <v>0.0033183948971213123</v>
      </c>
      <c r="D166" s="2">
        <f t="shared" si="2"/>
        <v>3.3183948971213124</v>
      </c>
    </row>
    <row r="167" spans="1:4" ht="12.75">
      <c r="A167">
        <v>3141</v>
      </c>
      <c r="B167" s="13">
        <v>-0.9639576863999999</v>
      </c>
      <c r="C167">
        <v>0.0032494605752515894</v>
      </c>
      <c r="D167" s="2">
        <f t="shared" si="2"/>
        <v>3.2494605752515895</v>
      </c>
    </row>
    <row r="168" spans="1:4" ht="12.75">
      <c r="A168">
        <v>3161</v>
      </c>
      <c r="B168" s="13">
        <v>-0.9765647867</v>
      </c>
      <c r="C168">
        <v>0.00321389852356276</v>
      </c>
      <c r="D168" s="2">
        <f t="shared" si="2"/>
        <v>3.21389852356276</v>
      </c>
    </row>
    <row r="169" spans="1:4" ht="12.75">
      <c r="A169">
        <v>3181</v>
      </c>
      <c r="B169" s="13">
        <v>-0.9891521773749999</v>
      </c>
      <c r="C169">
        <v>0.0031932269861278764</v>
      </c>
      <c r="D169" s="2">
        <f t="shared" si="2"/>
        <v>3.1932269861278764</v>
      </c>
    </row>
    <row r="170" spans="1:4" ht="12.75">
      <c r="A170">
        <v>3201</v>
      </c>
      <c r="B170" s="13">
        <v>-0.9999975948500001</v>
      </c>
      <c r="C170">
        <v>0.0025464531199448533</v>
      </c>
      <c r="D170" s="2">
        <f t="shared" si="2"/>
        <v>2.5464531199448532</v>
      </c>
    </row>
    <row r="171" spans="1:4" ht="12.75">
      <c r="A171">
        <v>3206</v>
      </c>
      <c r="B171" s="13">
        <v>-0.9954600970749998</v>
      </c>
      <c r="C171">
        <v>0.001109430903179058</v>
      </c>
      <c r="D171" s="2">
        <f t="shared" si="2"/>
        <v>1.1094309031790581</v>
      </c>
    </row>
    <row r="172" spans="1:4" ht="12.75">
      <c r="A172">
        <v>3211</v>
      </c>
      <c r="B172" s="13">
        <v>-0.9916451689249999</v>
      </c>
      <c r="C172">
        <v>-0.0001038832347363288</v>
      </c>
      <c r="D172" s="2">
        <f t="shared" si="2"/>
        <v>-0.1038832347363288</v>
      </c>
    </row>
    <row r="173" spans="1:4" ht="12.75">
      <c r="A173">
        <v>3216</v>
      </c>
      <c r="B173" s="13">
        <v>-0.9879645538999999</v>
      </c>
      <c r="C173">
        <v>-0.0010423359977759956</v>
      </c>
      <c r="D173" s="2">
        <f t="shared" si="2"/>
        <v>-1.0423359977759956</v>
      </c>
    </row>
    <row r="174" spans="1:4" ht="12.75">
      <c r="A174">
        <v>3221</v>
      </c>
      <c r="B174" s="13">
        <v>-0.9843137249</v>
      </c>
      <c r="C174">
        <v>-0.0017408762988065463</v>
      </c>
      <c r="D174" s="2">
        <f t="shared" si="2"/>
        <v>-1.7408762988065463</v>
      </c>
    </row>
    <row r="175" spans="1:4" ht="12.75">
      <c r="A175">
        <v>3226</v>
      </c>
      <c r="B175" s="13">
        <v>-0.9806875582</v>
      </c>
      <c r="C175">
        <v>-0.002210453045367649</v>
      </c>
      <c r="D175" s="2">
        <f t="shared" si="2"/>
        <v>-2.210453045367649</v>
      </c>
    </row>
    <row r="176" spans="1:4" ht="12.75">
      <c r="A176">
        <v>3246</v>
      </c>
      <c r="B176" s="13">
        <v>-0.96805326095</v>
      </c>
      <c r="C176">
        <v>-0.003043533522245592</v>
      </c>
      <c r="D176" s="2">
        <f t="shared" si="2"/>
        <v>-3.043533522245592</v>
      </c>
    </row>
    <row r="177" spans="1:4" ht="12.75">
      <c r="A177">
        <v>3266</v>
      </c>
      <c r="B177" s="13">
        <v>-0.95544798</v>
      </c>
      <c r="C177">
        <v>-0.0033063073031975223</v>
      </c>
      <c r="D177" s="2">
        <f t="shared" si="2"/>
        <v>-3.306307303197522</v>
      </c>
    </row>
    <row r="178" spans="1:4" ht="12.75">
      <c r="A178">
        <v>3316</v>
      </c>
      <c r="B178" s="13">
        <v>-0.9248382714999999</v>
      </c>
      <c r="C178">
        <v>-0.0034405847052639583</v>
      </c>
      <c r="D178" s="2">
        <f t="shared" si="2"/>
        <v>-3.440584705263958</v>
      </c>
    </row>
    <row r="179" spans="1:4" ht="12.75">
      <c r="A179">
        <v>3356</v>
      </c>
      <c r="B179" s="13">
        <v>-0.900213750225</v>
      </c>
      <c r="C179">
        <v>-0.003526161366593971</v>
      </c>
      <c r="D179" s="2">
        <f t="shared" si="2"/>
        <v>-3.5261613665939713</v>
      </c>
    </row>
    <row r="180" spans="1:4" ht="12.75">
      <c r="A180" s="14">
        <v>3366</v>
      </c>
      <c r="B180" s="15">
        <v>-0.8941852717999998</v>
      </c>
      <c r="C180" s="14">
        <v>-0.0035014606311844906</v>
      </c>
      <c r="D180" s="2">
        <f t="shared" si="2"/>
        <v>-3.5014606311844907</v>
      </c>
    </row>
    <row r="181" spans="1:4" ht="12.75">
      <c r="A181">
        <v>3416</v>
      </c>
      <c r="B181" s="13">
        <v>-0.863538950825</v>
      </c>
      <c r="C181">
        <v>-0.0035723219607811936</v>
      </c>
      <c r="D181" s="2">
        <f t="shared" si="2"/>
        <v>-3.572321960781194</v>
      </c>
    </row>
    <row r="182" spans="1:4" ht="12.75">
      <c r="A182">
        <v>3466</v>
      </c>
      <c r="B182" s="13">
        <v>-0.8329184894999999</v>
      </c>
      <c r="C182">
        <v>-0.0035795920353875305</v>
      </c>
      <c r="D182" s="2">
        <f t="shared" si="2"/>
        <v>-3.5795920353875306</v>
      </c>
    </row>
    <row r="183" spans="1:4" ht="12.75">
      <c r="A183">
        <v>3516</v>
      </c>
      <c r="B183" s="13">
        <v>-0.8023284284250001</v>
      </c>
      <c r="C183">
        <v>-0.003666920521923889</v>
      </c>
      <c r="D183" s="2">
        <f t="shared" si="2"/>
        <v>-3.6669205219238887</v>
      </c>
    </row>
    <row r="184" spans="1:4" ht="12.75">
      <c r="A184">
        <v>3519</v>
      </c>
      <c r="B184" s="13">
        <v>-0.7999162891</v>
      </c>
      <c r="C184">
        <v>-0.003659562856057236</v>
      </c>
      <c r="D184" s="2">
        <f t="shared" si="2"/>
        <v>-3.659562856057236</v>
      </c>
    </row>
    <row r="185" spans="1:4" ht="12.75">
      <c r="A185" s="14">
        <v>3566</v>
      </c>
      <c r="B185" s="15">
        <v>-0.77169436085</v>
      </c>
      <c r="C185" s="14">
        <v>-0.0037412855019332866</v>
      </c>
      <c r="D185" s="2">
        <f t="shared" si="2"/>
        <v>-3.7412855019332865</v>
      </c>
    </row>
    <row r="186" spans="1:4" ht="12.75">
      <c r="A186">
        <v>3616</v>
      </c>
      <c r="B186" s="13">
        <v>-0.741052347225</v>
      </c>
      <c r="C186">
        <v>-0.0038024242016347696</v>
      </c>
      <c r="D186" s="2">
        <f t="shared" si="2"/>
        <v>-3.8024242016347696</v>
      </c>
    </row>
    <row r="187" spans="1:4" ht="12.75">
      <c r="A187">
        <v>3666</v>
      </c>
      <c r="B187" s="13">
        <v>-0.710463024775</v>
      </c>
      <c r="C187">
        <v>-0.003921898680707581</v>
      </c>
      <c r="D187" s="2">
        <f t="shared" si="2"/>
        <v>-3.9218986807075806</v>
      </c>
    </row>
    <row r="188" spans="1:4" ht="12.75">
      <c r="A188">
        <v>3682</v>
      </c>
      <c r="B188" s="13">
        <v>-0.7002511765</v>
      </c>
      <c r="C188">
        <v>-0.003911738094510772</v>
      </c>
      <c r="D188" s="2">
        <f t="shared" si="2"/>
        <v>-3.9117380945107723</v>
      </c>
    </row>
    <row r="189" spans="1:4" ht="12.75">
      <c r="A189" s="14">
        <v>3716</v>
      </c>
      <c r="B189" s="15">
        <v>-0.679857623625</v>
      </c>
      <c r="C189" s="14">
        <v>-0.003991971688961429</v>
      </c>
      <c r="D189" s="2">
        <f t="shared" si="2"/>
        <v>-3.991971688961429</v>
      </c>
    </row>
    <row r="190" spans="1:4" ht="12.75">
      <c r="A190">
        <v>3766</v>
      </c>
      <c r="B190" s="13">
        <v>-0.6492526190000001</v>
      </c>
      <c r="C190">
        <v>-0.004040672429697853</v>
      </c>
      <c r="D190" s="2">
        <f t="shared" si="2"/>
        <v>-4.040672429697853</v>
      </c>
    </row>
    <row r="191" spans="1:4" ht="12.75">
      <c r="A191">
        <v>3816</v>
      </c>
      <c r="B191" s="13">
        <v>-0.61861943</v>
      </c>
      <c r="C191">
        <v>-0.004116614052392963</v>
      </c>
      <c r="D191" s="2">
        <f t="shared" si="2"/>
        <v>-4.116614052392962</v>
      </c>
    </row>
    <row r="192" spans="1:4" ht="12.75">
      <c r="A192">
        <v>3846</v>
      </c>
      <c r="B192" s="13">
        <v>-0.599986992375</v>
      </c>
      <c r="C192">
        <v>-0.004213314803783273</v>
      </c>
      <c r="D192" s="2">
        <f t="shared" si="2"/>
        <v>-4.213314803783272</v>
      </c>
    </row>
    <row r="193" spans="1:4" ht="12.75">
      <c r="A193" s="14">
        <v>3866</v>
      </c>
      <c r="B193" s="15">
        <v>-0.587993083</v>
      </c>
      <c r="C193" s="14">
        <v>-0.004273665182141901</v>
      </c>
      <c r="D193" s="2">
        <f t="shared" si="2"/>
        <v>-4.273665182141901</v>
      </c>
    </row>
    <row r="194" spans="1:4" ht="12.75">
      <c r="A194">
        <v>3916</v>
      </c>
      <c r="B194" s="13">
        <v>-0.5573634938250001</v>
      </c>
      <c r="C194">
        <v>-0.004390161558363923</v>
      </c>
      <c r="D194" s="2">
        <f t="shared" si="2"/>
        <v>-4.390161558363923</v>
      </c>
    </row>
    <row r="195" spans="1:4" ht="12.75">
      <c r="A195">
        <v>3966</v>
      </c>
      <c r="B195" s="13">
        <v>-0.526698256275</v>
      </c>
      <c r="C195">
        <v>-0.004535475459230342</v>
      </c>
      <c r="D195" s="2">
        <f t="shared" si="2"/>
        <v>-4.535475459230342</v>
      </c>
    </row>
    <row r="196" spans="1:4" ht="12.75">
      <c r="A196">
        <v>4009</v>
      </c>
      <c r="B196" s="13">
        <v>-0.5003196250249999</v>
      </c>
      <c r="C196">
        <v>-0.0046528477480555375</v>
      </c>
      <c r="D196" s="2">
        <f t="shared" si="2"/>
        <v>-4.652847748055538</v>
      </c>
    </row>
    <row r="197" spans="1:4" ht="12.75">
      <c r="A197" s="14">
        <v>4016</v>
      </c>
      <c r="B197" s="15">
        <v>-0.4960875525749999</v>
      </c>
      <c r="C197" s="14">
        <v>-0.004665811254582501</v>
      </c>
      <c r="D197" s="2">
        <f t="shared" si="2"/>
        <v>-4.665811254582501</v>
      </c>
    </row>
    <row r="198" spans="1:4" ht="12.75">
      <c r="A198">
        <v>4066</v>
      </c>
      <c r="B198" s="13">
        <v>-0.465478885925</v>
      </c>
      <c r="C198">
        <v>-0.004878220060851978</v>
      </c>
      <c r="D198" s="2">
        <f t="shared" si="2"/>
        <v>-4.878220060851978</v>
      </c>
    </row>
    <row r="199" spans="1:4" ht="12.75">
      <c r="A199">
        <v>4116</v>
      </c>
      <c r="B199" s="13">
        <v>-0.434845603625</v>
      </c>
      <c r="C199">
        <v>-0.005079679959581793</v>
      </c>
      <c r="D199" s="2">
        <f t="shared" si="2"/>
        <v>-5.079679959581792</v>
      </c>
    </row>
    <row r="200" spans="1:4" ht="12.75">
      <c r="A200">
        <v>4166</v>
      </c>
      <c r="B200" s="13">
        <v>-0.4042219701</v>
      </c>
      <c r="C200">
        <v>-0.005323884393346454</v>
      </c>
      <c r="D200" s="2">
        <f t="shared" si="2"/>
        <v>-5.323884393346454</v>
      </c>
    </row>
    <row r="201" spans="1:4" ht="12.75">
      <c r="A201">
        <v>4172</v>
      </c>
      <c r="B201" s="13">
        <v>-0.400011162275</v>
      </c>
      <c r="C201">
        <v>-0.0053771398796193795</v>
      </c>
      <c r="D201" s="2">
        <f t="shared" si="2"/>
        <v>-5.37713987961938</v>
      </c>
    </row>
    <row r="202" spans="1:4" ht="12.75">
      <c r="A202" s="14">
        <v>4216</v>
      </c>
      <c r="B202" s="15">
        <v>-0.373561451975</v>
      </c>
      <c r="C202" s="14">
        <v>-0.005620293218260234</v>
      </c>
      <c r="D202" s="2">
        <f t="shared" si="2"/>
        <v>-5.620293218260234</v>
      </c>
    </row>
    <row r="203" spans="1:4" ht="12.75">
      <c r="A203">
        <v>4266</v>
      </c>
      <c r="B203" s="13">
        <v>-0.342988534775</v>
      </c>
      <c r="C203">
        <v>-0.005960322490812033</v>
      </c>
      <c r="D203" s="2">
        <f aca="true" t="shared" si="3" ref="D203:D266">1000*C203</f>
        <v>-5.960322490812033</v>
      </c>
    </row>
    <row r="204" spans="1:4" ht="12.75">
      <c r="A204">
        <v>4316</v>
      </c>
      <c r="B204" s="13">
        <v>-0.31233641365</v>
      </c>
      <c r="C204">
        <v>-0.0063196562254587895</v>
      </c>
      <c r="D204" s="2">
        <f t="shared" si="3"/>
        <v>-6.31965622545879</v>
      </c>
    </row>
    <row r="205" spans="1:4" ht="12.75">
      <c r="A205">
        <v>4335</v>
      </c>
      <c r="B205" s="13">
        <v>-0.300280141</v>
      </c>
      <c r="C205">
        <v>-0.006503554842042599</v>
      </c>
      <c r="D205" s="2">
        <f t="shared" si="3"/>
        <v>-6.503554842042599</v>
      </c>
    </row>
    <row r="206" spans="1:4" ht="12.75">
      <c r="A206" s="14">
        <v>4366</v>
      </c>
      <c r="B206" s="15">
        <v>-0.281733243925</v>
      </c>
      <c r="C206" s="14">
        <v>-0.006818316848548224</v>
      </c>
      <c r="D206" s="2">
        <f t="shared" si="3"/>
        <v>-6.818316848548224</v>
      </c>
    </row>
    <row r="207" spans="1:4" ht="12.75">
      <c r="A207">
        <v>4416</v>
      </c>
      <c r="B207" s="13">
        <v>-0.251061195475</v>
      </c>
      <c r="C207">
        <v>-0.007426861998800901</v>
      </c>
      <c r="D207" s="2">
        <f t="shared" si="3"/>
        <v>-7.426861998800901</v>
      </c>
    </row>
    <row r="208" spans="1:4" ht="12.75">
      <c r="A208">
        <v>4436</v>
      </c>
      <c r="B208" s="13">
        <v>-0.23844904919999999</v>
      </c>
      <c r="C208">
        <v>-0.007712568690536357</v>
      </c>
      <c r="D208" s="2">
        <f t="shared" si="3"/>
        <v>-7.712568690536357</v>
      </c>
    </row>
    <row r="209" spans="1:4" ht="12.75">
      <c r="A209">
        <v>4456</v>
      </c>
      <c r="B209" s="13">
        <v>-0.22588352960000002</v>
      </c>
      <c r="C209">
        <v>-0.008037416013441063</v>
      </c>
      <c r="D209" s="2">
        <f t="shared" si="3"/>
        <v>-8.037416013441064</v>
      </c>
    </row>
    <row r="210" spans="1:4" ht="12.75">
      <c r="A210">
        <v>4476</v>
      </c>
      <c r="B210" s="13">
        <v>-0.213272580675</v>
      </c>
      <c r="C210">
        <v>-0.008364241819704613</v>
      </c>
      <c r="D210" s="2">
        <f t="shared" si="3"/>
        <v>-8.364241819704613</v>
      </c>
    </row>
    <row r="211" spans="1:4" ht="12.75">
      <c r="A211">
        <v>4496</v>
      </c>
      <c r="B211" s="13">
        <v>-0.2006436715</v>
      </c>
      <c r="C211">
        <v>-0.00875082332623859</v>
      </c>
      <c r="D211" s="2">
        <f t="shared" si="3"/>
        <v>-8.75082332623859</v>
      </c>
    </row>
    <row r="212" spans="1:4" ht="12.75">
      <c r="A212" s="14">
        <v>4516</v>
      </c>
      <c r="B212" s="15">
        <v>-0.18804924444999999</v>
      </c>
      <c r="C212" s="14">
        <v>-0.009180475039120577</v>
      </c>
      <c r="D212" s="2">
        <f t="shared" si="3"/>
        <v>-9.180475039120576</v>
      </c>
    </row>
    <row r="213" spans="1:4" ht="12.75">
      <c r="A213">
        <v>4536</v>
      </c>
      <c r="B213" s="13">
        <v>-0.175424160575</v>
      </c>
      <c r="C213">
        <v>-0.009721594361998931</v>
      </c>
      <c r="D213" s="2">
        <f t="shared" si="3"/>
        <v>-9.721594361998932</v>
      </c>
    </row>
    <row r="214" spans="1:4" ht="12.75">
      <c r="A214">
        <v>4556</v>
      </c>
      <c r="B214" s="13">
        <v>-0.16281513985</v>
      </c>
      <c r="C214">
        <v>-0.010227103261352904</v>
      </c>
      <c r="D214" s="2">
        <f t="shared" si="3"/>
        <v>-10.227103261352903</v>
      </c>
    </row>
    <row r="215" spans="1:4" ht="12.75">
      <c r="A215">
        <v>4576</v>
      </c>
      <c r="B215" s="13">
        <v>-0.15022400939999997</v>
      </c>
      <c r="C215">
        <v>-0.010837437705287398</v>
      </c>
      <c r="D215" s="2">
        <f t="shared" si="3"/>
        <v>-10.837437705287398</v>
      </c>
    </row>
    <row r="216" spans="1:4" ht="12.75">
      <c r="A216">
        <v>4596</v>
      </c>
      <c r="B216" s="13">
        <v>-0.13757953467499998</v>
      </c>
      <c r="C216">
        <v>-0.01155766390485389</v>
      </c>
      <c r="D216" s="2">
        <f t="shared" si="3"/>
        <v>-11.557663904853891</v>
      </c>
    </row>
    <row r="217" spans="1:4" ht="12.75">
      <c r="A217">
        <v>4616</v>
      </c>
      <c r="B217" s="13">
        <v>-0.12491822707499999</v>
      </c>
      <c r="C217">
        <v>-0.012335019883524036</v>
      </c>
      <c r="D217" s="2">
        <f t="shared" si="3"/>
        <v>-12.335019883524035</v>
      </c>
    </row>
    <row r="218" spans="1:4" ht="12.75">
      <c r="A218">
        <v>4636</v>
      </c>
      <c r="B218" s="13">
        <v>-0.112347218325</v>
      </c>
      <c r="C218">
        <v>-0.01330024884725136</v>
      </c>
      <c r="D218" s="2">
        <f t="shared" si="3"/>
        <v>-13.30024884725136</v>
      </c>
    </row>
    <row r="219" spans="1:4" ht="12.75">
      <c r="A219">
        <v>4641</v>
      </c>
      <c r="B219" s="13">
        <v>-0.108754406375</v>
      </c>
      <c r="C219">
        <v>-0.013591384015228197</v>
      </c>
      <c r="D219" s="2">
        <f t="shared" si="3"/>
        <v>-13.591384015228197</v>
      </c>
    </row>
    <row r="220" spans="1:4" ht="12.75">
      <c r="A220">
        <v>4646</v>
      </c>
      <c r="B220" s="13">
        <v>-0.10514759942499999</v>
      </c>
      <c r="C220">
        <v>-0.013915162849136619</v>
      </c>
      <c r="D220" s="2">
        <f t="shared" si="3"/>
        <v>-13.91516284913662</v>
      </c>
    </row>
    <row r="221" spans="1:4" ht="12.75">
      <c r="A221">
        <v>4651</v>
      </c>
      <c r="B221" s="13">
        <v>-0.101530622775</v>
      </c>
      <c r="C221">
        <v>-0.014225766896763156</v>
      </c>
      <c r="D221" s="2">
        <f t="shared" si="3"/>
        <v>-14.225766896763156</v>
      </c>
    </row>
    <row r="222" spans="1:4" ht="12.75">
      <c r="A222">
        <v>4652</v>
      </c>
      <c r="B222" s="13">
        <v>-0.10034484197499999</v>
      </c>
      <c r="C222">
        <v>-0.014330809705771459</v>
      </c>
      <c r="D222" s="2">
        <f t="shared" si="3"/>
        <v>-14.33080970577146</v>
      </c>
    </row>
    <row r="223" spans="1:4" ht="12.75">
      <c r="A223" s="14">
        <v>4656</v>
      </c>
      <c r="B223" s="15">
        <v>-0.097941278475</v>
      </c>
      <c r="C223" s="14">
        <v>-0.014583007749485535</v>
      </c>
      <c r="D223" s="2">
        <f t="shared" si="3"/>
        <v>-14.583007749485535</v>
      </c>
    </row>
    <row r="224" spans="1:4" ht="12.75">
      <c r="A224">
        <v>4661</v>
      </c>
      <c r="B224" s="13">
        <v>-0.09431617695</v>
      </c>
      <c r="C224">
        <v>-0.014918522071838133</v>
      </c>
      <c r="D224" s="2">
        <f t="shared" si="3"/>
        <v>-14.918522071838133</v>
      </c>
    </row>
    <row r="225" spans="1:4" ht="12.75">
      <c r="A225">
        <v>4666</v>
      </c>
      <c r="B225" s="13">
        <v>-0.09072707367499999</v>
      </c>
      <c r="C225">
        <v>-0.015314168545931579</v>
      </c>
      <c r="D225" s="2">
        <f t="shared" si="3"/>
        <v>-15.31416854593158</v>
      </c>
    </row>
    <row r="226" spans="1:4" ht="12.75">
      <c r="A226">
        <v>4671</v>
      </c>
      <c r="B226" s="13">
        <v>-0.087118540675</v>
      </c>
      <c r="C226">
        <v>-0.015716244975320807</v>
      </c>
      <c r="D226" s="2">
        <f t="shared" si="3"/>
        <v>-15.716244975320807</v>
      </c>
    </row>
    <row r="227" spans="1:4" ht="12.75">
      <c r="A227">
        <v>4676</v>
      </c>
      <c r="B227" s="13">
        <v>-0.08348156672499998</v>
      </c>
      <c r="C227">
        <v>-0.016168366889394565</v>
      </c>
      <c r="D227" s="2">
        <f t="shared" si="3"/>
        <v>-16.168366889394566</v>
      </c>
    </row>
    <row r="228" spans="1:4" ht="12.75">
      <c r="A228">
        <v>4681</v>
      </c>
      <c r="B228" s="13">
        <v>-0.07986462895</v>
      </c>
      <c r="C228">
        <v>-0.016567580255666566</v>
      </c>
      <c r="D228" s="2">
        <f t="shared" si="3"/>
        <v>-16.567580255666567</v>
      </c>
    </row>
    <row r="229" spans="1:4" ht="12.75">
      <c r="A229">
        <v>4686</v>
      </c>
      <c r="B229" s="13">
        <v>-0.07632408832499998</v>
      </c>
      <c r="C229">
        <v>-0.01703841675549998</v>
      </c>
      <c r="D229" s="2">
        <f t="shared" si="3"/>
        <v>-17.03841675549998</v>
      </c>
    </row>
    <row r="230" spans="1:4" ht="12.75">
      <c r="A230">
        <v>4691</v>
      </c>
      <c r="B230" s="13">
        <v>-0.072703815075</v>
      </c>
      <c r="C230">
        <v>-0.017552303475983532</v>
      </c>
      <c r="D230" s="2">
        <f t="shared" si="3"/>
        <v>-17.552303475983532</v>
      </c>
    </row>
    <row r="231" spans="1:4" ht="12.75">
      <c r="A231">
        <v>4696</v>
      </c>
      <c r="B231" s="13">
        <v>-0.06912077629999999</v>
      </c>
      <c r="C231">
        <v>-0.018096915370294016</v>
      </c>
      <c r="D231" s="2">
        <f t="shared" si="3"/>
        <v>-18.096915370294017</v>
      </c>
    </row>
    <row r="232" spans="1:4" ht="12.75">
      <c r="A232">
        <v>4701</v>
      </c>
      <c r="B232" s="13">
        <v>-0.06555058959999999</v>
      </c>
      <c r="C232">
        <v>-0.018631067028706153</v>
      </c>
      <c r="D232" s="2">
        <f t="shared" si="3"/>
        <v>-18.631067028706152</v>
      </c>
    </row>
    <row r="233" spans="1:4" ht="12.75">
      <c r="A233">
        <v>4706</v>
      </c>
      <c r="B233" s="13">
        <v>-0.06193949862499999</v>
      </c>
      <c r="C233">
        <v>-0.019207587870828945</v>
      </c>
      <c r="D233" s="2">
        <f t="shared" si="3"/>
        <v>-19.207587870828945</v>
      </c>
    </row>
    <row r="234" spans="1:4" ht="12.75">
      <c r="A234">
        <v>4711</v>
      </c>
      <c r="B234" s="13">
        <v>-0.058328765299999995</v>
      </c>
      <c r="C234">
        <v>-0.019866771813927046</v>
      </c>
      <c r="D234" s="2">
        <f t="shared" si="3"/>
        <v>-19.866771813927045</v>
      </c>
    </row>
    <row r="235" spans="1:4" ht="12.75">
      <c r="A235">
        <v>4716</v>
      </c>
      <c r="B235" s="13">
        <v>-0.054712636125</v>
      </c>
      <c r="C235">
        <v>-0.020541066129722035</v>
      </c>
      <c r="D235" s="2">
        <f t="shared" si="3"/>
        <v>-20.541066129722036</v>
      </c>
    </row>
    <row r="236" spans="1:4" ht="12.75">
      <c r="A236">
        <v>4721</v>
      </c>
      <c r="B236" s="13">
        <v>-0.05110583695</v>
      </c>
      <c r="C236">
        <v>-0.021237272535344055</v>
      </c>
      <c r="D236" s="2">
        <f t="shared" si="3"/>
        <v>-21.237272535344054</v>
      </c>
    </row>
    <row r="237" spans="1:4" ht="12.75">
      <c r="A237">
        <v>4726</v>
      </c>
      <c r="B237" s="13">
        <v>-0.0475245631</v>
      </c>
      <c r="C237">
        <v>-0.02201885619991607</v>
      </c>
      <c r="D237" s="2">
        <f t="shared" si="3"/>
        <v>-22.01885619991607</v>
      </c>
    </row>
    <row r="238" spans="1:4" ht="12.75">
      <c r="A238">
        <v>4731</v>
      </c>
      <c r="B238" s="13">
        <v>-0.043923019825000006</v>
      </c>
      <c r="C238">
        <v>-0.02287835661054128</v>
      </c>
      <c r="D238" s="2">
        <f t="shared" si="3"/>
        <v>-22.878356610541278</v>
      </c>
    </row>
    <row r="239" spans="1:4" ht="12.75">
      <c r="A239">
        <v>4736</v>
      </c>
      <c r="B239" s="13">
        <v>-0.04031802445</v>
      </c>
      <c r="C239">
        <v>-0.023749445104906414</v>
      </c>
      <c r="D239" s="2">
        <f t="shared" si="3"/>
        <v>-23.749445104906414</v>
      </c>
    </row>
    <row r="240" spans="1:4" ht="12.75">
      <c r="A240">
        <v>4741</v>
      </c>
      <c r="B240" s="13">
        <v>-0.036693280575</v>
      </c>
      <c r="C240">
        <v>-0.02471019526559585</v>
      </c>
      <c r="D240" s="2">
        <f t="shared" si="3"/>
        <v>-24.71019526559585</v>
      </c>
    </row>
    <row r="241" spans="1:4" ht="12.75">
      <c r="A241">
        <v>4746</v>
      </c>
      <c r="B241" s="13">
        <v>-0.0331097442</v>
      </c>
      <c r="C241">
        <v>-0.025694545849041787</v>
      </c>
      <c r="D241" s="2">
        <f t="shared" si="3"/>
        <v>-25.694545849041788</v>
      </c>
    </row>
    <row r="242" spans="1:4" ht="12.75">
      <c r="A242">
        <v>4751</v>
      </c>
      <c r="B242" s="13">
        <v>-0.029476688850000002</v>
      </c>
      <c r="C242">
        <v>-0.02673907162832572</v>
      </c>
      <c r="D242" s="2">
        <f t="shared" si="3"/>
        <v>-26.73907162832572</v>
      </c>
    </row>
    <row r="243" spans="1:4" ht="12.75">
      <c r="A243">
        <v>4756</v>
      </c>
      <c r="B243" s="13">
        <v>-0.025896837824999998</v>
      </c>
      <c r="C243">
        <v>-0.027808473325539762</v>
      </c>
      <c r="D243" s="2">
        <f t="shared" si="3"/>
        <v>-27.80847332553976</v>
      </c>
    </row>
    <row r="244" spans="1:4" ht="12.75">
      <c r="A244">
        <v>4761</v>
      </c>
      <c r="B244" s="13">
        <v>-0.02228406745</v>
      </c>
      <c r="C244">
        <v>-0.028809291065925356</v>
      </c>
      <c r="D244" s="2">
        <f t="shared" si="3"/>
        <v>-28.809291065925358</v>
      </c>
    </row>
    <row r="245" spans="1:4" ht="12.75">
      <c r="A245">
        <v>4766</v>
      </c>
      <c r="B245" s="13">
        <v>-0.018692709425</v>
      </c>
      <c r="C245">
        <v>-0.02978391901947607</v>
      </c>
      <c r="D245" s="2">
        <f t="shared" si="3"/>
        <v>-29.78391901947607</v>
      </c>
    </row>
    <row r="246" spans="1:4" ht="12.75">
      <c r="A246">
        <v>4771</v>
      </c>
      <c r="B246" s="13">
        <v>-0.015091586</v>
      </c>
      <c r="C246">
        <v>-0.030689437468636428</v>
      </c>
      <c r="D246" s="2">
        <f t="shared" si="3"/>
        <v>-30.689437468636427</v>
      </c>
    </row>
    <row r="247" spans="1:4" ht="12.75">
      <c r="A247">
        <v>4776</v>
      </c>
      <c r="B247" s="13">
        <v>-0.011510522075</v>
      </c>
      <c r="C247">
        <v>-0.03148038654930174</v>
      </c>
      <c r="D247" s="2">
        <f t="shared" si="3"/>
        <v>-31.48038654930174</v>
      </c>
    </row>
    <row r="248" spans="1:4" ht="12.75">
      <c r="A248">
        <v>4781</v>
      </c>
      <c r="B248" s="13">
        <v>-0.007897635075</v>
      </c>
      <c r="C248">
        <v>-0.03223621153457981</v>
      </c>
      <c r="D248" s="2">
        <f t="shared" si="3"/>
        <v>-32.23621153457981</v>
      </c>
    </row>
    <row r="249" spans="1:4" ht="12.75">
      <c r="A249">
        <v>4786</v>
      </c>
      <c r="B249" s="13">
        <v>-0.004323498675000001</v>
      </c>
      <c r="C249">
        <v>-0.03282219706610262</v>
      </c>
      <c r="D249" s="2">
        <f t="shared" si="3"/>
        <v>-32.82219706610262</v>
      </c>
    </row>
    <row r="250" spans="1:4" ht="12.75">
      <c r="A250" s="14">
        <v>4792</v>
      </c>
      <c r="B250" s="15">
        <v>-0.00015884991462115</v>
      </c>
      <c r="C250" s="14">
        <v>-0.03337673733517152</v>
      </c>
      <c r="D250" s="2">
        <f t="shared" si="3"/>
        <v>-33.37673733517152</v>
      </c>
    </row>
    <row r="251" spans="1:4" ht="12.75">
      <c r="A251">
        <v>4796</v>
      </c>
      <c r="B251" s="13">
        <v>0.000965616125</v>
      </c>
      <c r="C251">
        <v>-0.033402839530746076</v>
      </c>
      <c r="D251" s="2">
        <f t="shared" si="3"/>
        <v>-33.40283953074608</v>
      </c>
    </row>
    <row r="252" spans="1:4" ht="12.75">
      <c r="A252">
        <v>4801</v>
      </c>
      <c r="B252" s="13">
        <v>0.00356603485</v>
      </c>
      <c r="C252">
        <v>-0.033748211870177236</v>
      </c>
      <c r="D252" s="2">
        <f t="shared" si="3"/>
        <v>-33.74821187017724</v>
      </c>
    </row>
    <row r="253" spans="1:4" ht="12.75">
      <c r="A253">
        <v>4806</v>
      </c>
      <c r="B253" s="13">
        <v>0.00770930125</v>
      </c>
      <c r="C253">
        <v>-0.03403060609344024</v>
      </c>
      <c r="D253" s="2">
        <f t="shared" si="3"/>
        <v>-34.03060609344024</v>
      </c>
    </row>
    <row r="254" spans="1:4" ht="12.75">
      <c r="A254">
        <v>4811</v>
      </c>
      <c r="B254" s="13">
        <v>0.011557965125</v>
      </c>
      <c r="C254">
        <v>-0.03406616814512906</v>
      </c>
      <c r="D254" s="2">
        <f t="shared" si="3"/>
        <v>-34.06616814512906</v>
      </c>
    </row>
    <row r="255" spans="1:4" ht="12.75">
      <c r="A255">
        <v>4816</v>
      </c>
      <c r="B255" s="13">
        <v>0.015317675225</v>
      </c>
      <c r="C255">
        <v>-0.03403113164100214</v>
      </c>
      <c r="D255" s="2">
        <f t="shared" si="3"/>
        <v>-34.03113164100214</v>
      </c>
    </row>
    <row r="256" spans="1:4" ht="12.75">
      <c r="A256">
        <v>4821</v>
      </c>
      <c r="B256" s="13">
        <v>0.018989496725</v>
      </c>
      <c r="C256">
        <v>-0.03375521917100261</v>
      </c>
      <c r="D256" s="2">
        <f t="shared" si="3"/>
        <v>-33.75521917100261</v>
      </c>
    </row>
    <row r="257" spans="1:4" ht="12.75">
      <c r="A257">
        <v>4826</v>
      </c>
      <c r="B257" s="13">
        <v>0.022648318425</v>
      </c>
      <c r="C257">
        <v>-0.03335781762294298</v>
      </c>
      <c r="D257" s="2">
        <f t="shared" si="3"/>
        <v>-33.35781762294298</v>
      </c>
    </row>
    <row r="258" spans="1:4" ht="12.75">
      <c r="A258">
        <v>4831</v>
      </c>
      <c r="B258" s="13">
        <v>0.026257053575</v>
      </c>
      <c r="C258">
        <v>-0.032901642339210425</v>
      </c>
      <c r="D258" s="2">
        <f t="shared" si="3"/>
        <v>-32.901642339210426</v>
      </c>
    </row>
    <row r="259" spans="1:4" ht="12.75">
      <c r="A259">
        <v>4836</v>
      </c>
      <c r="B259" s="13">
        <v>0.029860354</v>
      </c>
      <c r="C259">
        <v>-0.03229673709545908</v>
      </c>
      <c r="D259" s="2">
        <f t="shared" si="3"/>
        <v>-32.29673709545908</v>
      </c>
    </row>
    <row r="260" spans="1:4" ht="12.75">
      <c r="A260">
        <v>4841</v>
      </c>
      <c r="B260" s="13">
        <v>0.033474897074999996</v>
      </c>
      <c r="C260">
        <v>-0.03165951067665064</v>
      </c>
      <c r="D260" s="2">
        <f t="shared" si="3"/>
        <v>-31.65951067665064</v>
      </c>
    </row>
    <row r="261" spans="1:4" ht="12.75">
      <c r="A261">
        <v>4846</v>
      </c>
      <c r="B261" s="13">
        <v>0.03707618377500001</v>
      </c>
      <c r="C261">
        <v>-0.03086260539028375</v>
      </c>
      <c r="D261" s="2">
        <f t="shared" si="3"/>
        <v>-30.86260539028375</v>
      </c>
    </row>
    <row r="262" spans="1:4" ht="12.75">
      <c r="A262">
        <v>4851</v>
      </c>
      <c r="B262" s="13">
        <v>0.040678139125</v>
      </c>
      <c r="C262">
        <v>-0.03009591908872633</v>
      </c>
      <c r="D262" s="2">
        <f t="shared" si="3"/>
        <v>-30.09591908872633</v>
      </c>
    </row>
    <row r="263" spans="1:4" ht="12.75">
      <c r="A263">
        <v>4856</v>
      </c>
      <c r="B263" s="13">
        <v>0.04430565089999999</v>
      </c>
      <c r="C263">
        <v>-0.029290517450108657</v>
      </c>
      <c r="D263" s="2">
        <f t="shared" si="3"/>
        <v>-29.290517450108656</v>
      </c>
    </row>
    <row r="264" spans="1:4" ht="12.75">
      <c r="A264">
        <v>4861</v>
      </c>
      <c r="B264" s="13">
        <v>0.047892483875</v>
      </c>
      <c r="C264">
        <v>-0.028479422379570365</v>
      </c>
      <c r="D264" s="2">
        <f t="shared" si="3"/>
        <v>-28.479422379570366</v>
      </c>
    </row>
    <row r="265" spans="1:4" ht="12.75">
      <c r="A265">
        <v>4866</v>
      </c>
      <c r="B265" s="13">
        <v>0.051511264325</v>
      </c>
      <c r="C265">
        <v>-0.02769013753285108</v>
      </c>
      <c r="D265" s="2">
        <f t="shared" si="3"/>
        <v>-27.69013753285108</v>
      </c>
    </row>
    <row r="266" spans="1:4" ht="12.75">
      <c r="A266">
        <v>4871</v>
      </c>
      <c r="B266" s="13">
        <v>0.055104169575</v>
      </c>
      <c r="C266">
        <v>-0.02695507167626821</v>
      </c>
      <c r="D266" s="2">
        <f t="shared" si="3"/>
        <v>-26.955071676268208</v>
      </c>
    </row>
    <row r="267" spans="1:4" ht="12.75">
      <c r="A267">
        <v>4876</v>
      </c>
      <c r="B267" s="13">
        <v>0.05868627535</v>
      </c>
      <c r="C267">
        <v>-0.026239275896955145</v>
      </c>
      <c r="D267" s="2">
        <f aca="true" t="shared" si="4" ref="D267:D327">1000*C267</f>
        <v>-26.239275896955146</v>
      </c>
    </row>
    <row r="268" spans="1:4" ht="12.75">
      <c r="A268">
        <v>4881</v>
      </c>
      <c r="B268" s="13">
        <v>0.06232360695</v>
      </c>
      <c r="C268">
        <v>-0.025591626118168953</v>
      </c>
      <c r="D268" s="2">
        <f t="shared" si="4"/>
        <v>-25.591626118168953</v>
      </c>
    </row>
    <row r="269" spans="1:4" ht="12.75">
      <c r="A269">
        <v>4886</v>
      </c>
      <c r="B269" s="13">
        <v>0.06592539125</v>
      </c>
      <c r="C269">
        <v>-0.024923567575728826</v>
      </c>
      <c r="D269" s="2">
        <f t="shared" si="4"/>
        <v>-24.923567575728825</v>
      </c>
    </row>
    <row r="270" spans="1:4" ht="12.75">
      <c r="A270">
        <v>4891</v>
      </c>
      <c r="B270" s="13">
        <v>0.06951587847499999</v>
      </c>
      <c r="C270">
        <v>-0.02425112947027283</v>
      </c>
      <c r="D270" s="2">
        <f t="shared" si="4"/>
        <v>-24.25112947027283</v>
      </c>
    </row>
    <row r="271" spans="1:4" ht="12.75">
      <c r="A271">
        <v>4896</v>
      </c>
      <c r="B271" s="13">
        <v>0.07310747752499999</v>
      </c>
      <c r="C271">
        <v>-0.023621698673632643</v>
      </c>
      <c r="D271" s="2">
        <f t="shared" si="4"/>
        <v>-23.621698673632643</v>
      </c>
    </row>
    <row r="272" spans="1:4" ht="12.75">
      <c r="A272">
        <v>4901</v>
      </c>
      <c r="B272" s="13">
        <v>0.076700709325</v>
      </c>
      <c r="C272">
        <v>-0.023011800728043205</v>
      </c>
      <c r="D272" s="2">
        <f t="shared" si="4"/>
        <v>-23.011800728043205</v>
      </c>
    </row>
    <row r="273" spans="1:4" ht="12.75">
      <c r="A273">
        <v>4906</v>
      </c>
      <c r="B273" s="13">
        <v>0.080300534325</v>
      </c>
      <c r="C273">
        <v>-0.022395421029190295</v>
      </c>
      <c r="D273" s="2">
        <f t="shared" si="4"/>
        <v>-22.395421029190295</v>
      </c>
    </row>
    <row r="274" spans="1:4" ht="12.75">
      <c r="A274">
        <v>4911</v>
      </c>
      <c r="B274" s="13">
        <v>0.083865091925</v>
      </c>
      <c r="C274">
        <v>-0.021818632580000802</v>
      </c>
      <c r="D274" s="2">
        <f t="shared" si="4"/>
        <v>-21.818632580000802</v>
      </c>
    </row>
    <row r="275" spans="1:4" ht="12.75">
      <c r="A275">
        <v>4916</v>
      </c>
      <c r="B275" s="13">
        <v>0.08750732955</v>
      </c>
      <c r="C275">
        <v>-0.021271975524360456</v>
      </c>
      <c r="D275" s="2">
        <f t="shared" si="4"/>
        <v>-21.271975524360457</v>
      </c>
    </row>
    <row r="276" spans="1:4" ht="12.75">
      <c r="A276">
        <v>4921</v>
      </c>
      <c r="B276" s="13">
        <v>0.091104425525</v>
      </c>
      <c r="C276">
        <v>-0.02071927467175823</v>
      </c>
      <c r="D276" s="2">
        <f t="shared" si="4"/>
        <v>-20.71927467175823</v>
      </c>
    </row>
    <row r="277" spans="1:4" ht="12.75">
      <c r="A277">
        <v>4926</v>
      </c>
      <c r="B277" s="13">
        <v>0.09473162629999998</v>
      </c>
      <c r="C277">
        <v>-0.020221493539374955</v>
      </c>
      <c r="D277" s="2">
        <f t="shared" si="4"/>
        <v>-20.221493539374954</v>
      </c>
    </row>
    <row r="278" spans="1:4" ht="12.75">
      <c r="A278">
        <v>4931</v>
      </c>
      <c r="B278" s="13">
        <v>0.098331070325</v>
      </c>
      <c r="C278">
        <v>-0.019727040874883736</v>
      </c>
      <c r="D278" s="2">
        <f t="shared" si="4"/>
        <v>-19.727040874883738</v>
      </c>
    </row>
    <row r="279" spans="1:4" ht="12.75">
      <c r="A279">
        <v>4933</v>
      </c>
      <c r="B279" s="13">
        <v>0.1001363398</v>
      </c>
      <c r="C279">
        <v>-0.019454807237817538</v>
      </c>
      <c r="D279" s="2">
        <f t="shared" si="4"/>
        <v>-19.454807237817537</v>
      </c>
    </row>
    <row r="280" spans="1:4" ht="12.75">
      <c r="A280" s="14">
        <v>4951</v>
      </c>
      <c r="B280" s="15">
        <v>0.11094538582499999</v>
      </c>
      <c r="C280" s="14">
        <v>-0.018018573342394595</v>
      </c>
      <c r="D280" s="2">
        <f t="shared" si="4"/>
        <v>-18.018573342394596</v>
      </c>
    </row>
    <row r="281" spans="1:4" ht="12.75">
      <c r="A281">
        <v>4971</v>
      </c>
      <c r="B281" s="13">
        <v>0.123543404925</v>
      </c>
      <c r="C281">
        <v>-0.01649711315068291</v>
      </c>
      <c r="D281" s="2">
        <f t="shared" si="4"/>
        <v>-16.49711315068291</v>
      </c>
    </row>
    <row r="282" spans="1:4" ht="12.75">
      <c r="A282">
        <v>4991</v>
      </c>
      <c r="B282" s="13">
        <v>0.13614820382499998</v>
      </c>
      <c r="C282">
        <v>-0.015200587315466077</v>
      </c>
      <c r="D282" s="2">
        <f t="shared" si="4"/>
        <v>-15.200587315466077</v>
      </c>
    </row>
    <row r="283" spans="1:4" ht="12.75">
      <c r="A283">
        <v>5011</v>
      </c>
      <c r="B283" s="13">
        <v>0.148792328675</v>
      </c>
      <c r="C283">
        <v>-0.0140945724714394</v>
      </c>
      <c r="D283" s="2">
        <f t="shared" si="4"/>
        <v>-14.094572471439399</v>
      </c>
    </row>
    <row r="284" spans="1:4" ht="12.75">
      <c r="A284">
        <v>5031</v>
      </c>
      <c r="B284" s="13">
        <v>0.161382899325</v>
      </c>
      <c r="C284">
        <v>-0.013190630664964752</v>
      </c>
      <c r="D284" s="2">
        <f t="shared" si="4"/>
        <v>-13.190630664964752</v>
      </c>
    </row>
    <row r="285" spans="1:4" ht="12.75">
      <c r="A285">
        <v>5051</v>
      </c>
      <c r="B285" s="13">
        <v>0.17401946687499997</v>
      </c>
      <c r="C285">
        <v>-0.012403710782274034</v>
      </c>
      <c r="D285" s="2">
        <f t="shared" si="4"/>
        <v>-12.403710782274034</v>
      </c>
    </row>
    <row r="286" spans="1:4" ht="12.75">
      <c r="A286">
        <v>5071</v>
      </c>
      <c r="B286" s="13">
        <v>0.18661609424999998</v>
      </c>
      <c r="C286">
        <v>-0.01173521428353232</v>
      </c>
      <c r="D286" s="2">
        <f t="shared" si="4"/>
        <v>-11.73521428353232</v>
      </c>
    </row>
    <row r="287" spans="1:4" ht="12.75">
      <c r="A287">
        <v>5091</v>
      </c>
      <c r="B287" s="13">
        <v>0.19924758472499998</v>
      </c>
      <c r="C287">
        <v>-0.011130484222301607</v>
      </c>
      <c r="D287" s="2">
        <f t="shared" si="4"/>
        <v>-11.130484222301607</v>
      </c>
    </row>
    <row r="288" spans="1:4" ht="12.75">
      <c r="A288">
        <v>5092</v>
      </c>
      <c r="B288" s="13">
        <v>0.20043221482499998</v>
      </c>
      <c r="C288">
        <v>-0.011056732381114433</v>
      </c>
      <c r="D288" s="2">
        <f t="shared" si="4"/>
        <v>-11.056732381114433</v>
      </c>
    </row>
    <row r="289" spans="1:4" ht="12.75">
      <c r="A289" s="14">
        <v>5111</v>
      </c>
      <c r="B289" s="15">
        <v>0.2118904889</v>
      </c>
      <c r="C289" s="14">
        <v>-0.010596965855708868</v>
      </c>
      <c r="D289" s="2">
        <f t="shared" si="4"/>
        <v>-10.596965855708868</v>
      </c>
    </row>
    <row r="290" spans="1:4" ht="12.75">
      <c r="A290">
        <v>5131</v>
      </c>
      <c r="B290" s="13">
        <v>0.22447347115</v>
      </c>
      <c r="C290">
        <v>-0.010148586194144556</v>
      </c>
      <c r="D290" s="2">
        <f t="shared" si="4"/>
        <v>-10.148586194144556</v>
      </c>
    </row>
    <row r="291" spans="1:4" ht="12.75">
      <c r="A291">
        <v>5151</v>
      </c>
      <c r="B291" s="13">
        <v>0.237051827275</v>
      </c>
      <c r="C291">
        <v>-0.009724819676729408</v>
      </c>
      <c r="D291" s="2">
        <f t="shared" si="4"/>
        <v>-9.724819676729409</v>
      </c>
    </row>
    <row r="292" spans="1:4" ht="12.75">
      <c r="A292">
        <v>5171</v>
      </c>
      <c r="B292" s="13">
        <v>0.249677261025</v>
      </c>
      <c r="C292">
        <v>-0.00934335973804752</v>
      </c>
      <c r="D292" s="2">
        <f t="shared" si="4"/>
        <v>-9.34335973804752</v>
      </c>
    </row>
    <row r="293" spans="1:4" ht="12.75">
      <c r="A293">
        <v>5221</v>
      </c>
      <c r="B293" s="13">
        <v>0.2803078454</v>
      </c>
      <c r="C293">
        <v>-0.008526483644328281</v>
      </c>
      <c r="D293" s="2">
        <f t="shared" si="4"/>
        <v>-8.526483644328282</v>
      </c>
    </row>
    <row r="294" spans="1:4" ht="12.75">
      <c r="A294">
        <v>5253</v>
      </c>
      <c r="B294" s="13">
        <v>0.300131817325</v>
      </c>
      <c r="C294">
        <v>-0.008066279162621133</v>
      </c>
      <c r="D294" s="2">
        <f t="shared" si="4"/>
        <v>-8.066279162621132</v>
      </c>
    </row>
    <row r="295" spans="1:4" ht="12.75">
      <c r="A295" s="14">
        <v>5271</v>
      </c>
      <c r="B295" s="15">
        <v>0.310920034125</v>
      </c>
      <c r="C295" s="14">
        <v>-0.007859476197011961</v>
      </c>
      <c r="D295" s="2">
        <f t="shared" si="4"/>
        <v>-7.859476197011961</v>
      </c>
    </row>
    <row r="296" spans="1:4" ht="12.75">
      <c r="A296">
        <v>5321</v>
      </c>
      <c r="B296" s="13">
        <v>0.341578072025</v>
      </c>
      <c r="C296">
        <v>-0.007359855648162021</v>
      </c>
      <c r="D296" s="2">
        <f t="shared" si="4"/>
        <v>-7.3598556481620205</v>
      </c>
    </row>
    <row r="297" spans="1:4" ht="12.75">
      <c r="A297">
        <v>5371</v>
      </c>
      <c r="B297" s="13">
        <v>0.372212349525</v>
      </c>
      <c r="C297">
        <v>-0.0069054321896358135</v>
      </c>
      <c r="D297" s="2">
        <f t="shared" si="4"/>
        <v>-6.905432189635814</v>
      </c>
    </row>
    <row r="298" spans="1:4" ht="12.75">
      <c r="A298">
        <v>5416</v>
      </c>
      <c r="B298" s="13">
        <v>0.399813490675</v>
      </c>
      <c r="C298">
        <v>-0.006562862770534812</v>
      </c>
      <c r="D298" s="2">
        <f t="shared" si="4"/>
        <v>-6.562862770534812</v>
      </c>
    </row>
    <row r="299" spans="1:4" ht="12.75">
      <c r="A299" s="14">
        <v>5421</v>
      </c>
      <c r="B299" s="15">
        <v>0.402821840325</v>
      </c>
      <c r="C299" s="14">
        <v>-0.006518103636512665</v>
      </c>
      <c r="D299" s="2">
        <f t="shared" si="4"/>
        <v>-6.518103636512666</v>
      </c>
    </row>
    <row r="300" spans="1:4" ht="12.75">
      <c r="A300">
        <v>5471</v>
      </c>
      <c r="B300" s="13">
        <v>0.43347520544999996</v>
      </c>
      <c r="C300">
        <v>-0.006148118152932347</v>
      </c>
      <c r="D300" s="2">
        <f t="shared" si="4"/>
        <v>-6.148118152932347</v>
      </c>
    </row>
    <row r="301" spans="1:4" ht="12.75">
      <c r="A301">
        <v>5521</v>
      </c>
      <c r="B301" s="13">
        <v>0.46409491259999996</v>
      </c>
      <c r="C301">
        <v>-0.00584803049508524</v>
      </c>
      <c r="D301" s="2">
        <f t="shared" si="4"/>
        <v>-5.84803049508524</v>
      </c>
    </row>
    <row r="302" spans="1:4" ht="12.75">
      <c r="A302">
        <v>5571</v>
      </c>
      <c r="B302" s="13">
        <v>0.494707350125</v>
      </c>
      <c r="C302">
        <v>-0.005563358899053981</v>
      </c>
      <c r="D302" s="2">
        <f t="shared" si="4"/>
        <v>-5.563358899053981</v>
      </c>
    </row>
    <row r="303" spans="1:4" ht="12.75">
      <c r="A303">
        <v>5579</v>
      </c>
      <c r="B303" s="13">
        <v>0.50013961045</v>
      </c>
      <c r="C303">
        <v>-0.005495388081047748</v>
      </c>
      <c r="D303" s="2">
        <f t="shared" si="4"/>
        <v>-5.495388081047748</v>
      </c>
    </row>
    <row r="304" spans="1:4" ht="12.75">
      <c r="A304" s="14">
        <v>5621</v>
      </c>
      <c r="B304" s="15">
        <v>0.5252922252750001</v>
      </c>
      <c r="C304" s="14">
        <v>-0.00533413257080358</v>
      </c>
      <c r="D304" s="2">
        <f t="shared" si="4"/>
        <v>-5.33413257080358</v>
      </c>
    </row>
    <row r="305" spans="1:4" ht="12.75">
      <c r="A305">
        <v>5671</v>
      </c>
      <c r="B305" s="13">
        <v>0.555960837175</v>
      </c>
      <c r="C305">
        <v>-0.005063861436070777</v>
      </c>
      <c r="D305" s="2">
        <f t="shared" si="4"/>
        <v>-5.063861436070777</v>
      </c>
    </row>
    <row r="306" spans="1:4" ht="12.75">
      <c r="A306">
        <v>5721</v>
      </c>
      <c r="B306" s="13">
        <v>0.58658554365</v>
      </c>
      <c r="C306">
        <v>-0.00488754979138992</v>
      </c>
      <c r="D306" s="2">
        <f t="shared" si="4"/>
        <v>-4.887549791389921</v>
      </c>
    </row>
    <row r="307" spans="1:4" ht="12.75">
      <c r="A307">
        <v>5742</v>
      </c>
      <c r="B307" s="13">
        <v>0.5998064413249999</v>
      </c>
      <c r="C307">
        <v>-0.004801588914500176</v>
      </c>
      <c r="D307" s="2">
        <f t="shared" si="4"/>
        <v>-4.801588914500176</v>
      </c>
    </row>
    <row r="308" spans="1:4" ht="12.75">
      <c r="A308" s="14">
        <v>5771</v>
      </c>
      <c r="B308" s="15">
        <v>0.6172507734250001</v>
      </c>
      <c r="C308" s="14">
        <v>-0.004663218872284477</v>
      </c>
      <c r="D308" s="2">
        <f t="shared" si="4"/>
        <v>-4.663218872284476</v>
      </c>
    </row>
    <row r="309" spans="1:4" ht="12.75">
      <c r="A309">
        <v>5821</v>
      </c>
      <c r="B309" s="13">
        <v>0.6478824773999999</v>
      </c>
      <c r="C309">
        <v>-0.004496906200742659</v>
      </c>
      <c r="D309" s="2">
        <f t="shared" si="4"/>
        <v>-4.496906200742659</v>
      </c>
    </row>
    <row r="310" spans="1:4" ht="12.75">
      <c r="A310">
        <v>5871</v>
      </c>
      <c r="B310" s="13">
        <v>0.6785070827999999</v>
      </c>
      <c r="C310">
        <v>-0.00436870314221424</v>
      </c>
      <c r="D310" s="2">
        <f t="shared" si="4"/>
        <v>-4.36870314221424</v>
      </c>
    </row>
    <row r="311" spans="1:4" ht="12.75">
      <c r="A311">
        <v>5906</v>
      </c>
      <c r="B311" s="13">
        <v>0.70007706315</v>
      </c>
      <c r="C311">
        <v>-0.004237139626589582</v>
      </c>
      <c r="D311" s="2">
        <f t="shared" si="4"/>
        <v>-4.237139626589582</v>
      </c>
    </row>
    <row r="312" spans="1:4" ht="12.75">
      <c r="A312" s="14">
        <v>5921</v>
      </c>
      <c r="B312" s="15">
        <v>0.70911749105</v>
      </c>
      <c r="C312" s="14">
        <v>-0.004209198014548361</v>
      </c>
      <c r="D312" s="2">
        <f t="shared" si="4"/>
        <v>-4.2091980145483605</v>
      </c>
    </row>
    <row r="313" spans="1:4" ht="12.75">
      <c r="A313">
        <v>5971</v>
      </c>
      <c r="B313" s="13">
        <v>0.73972001545</v>
      </c>
      <c r="C313">
        <v>-0.0040002052674312566</v>
      </c>
      <c r="D313" s="2">
        <f t="shared" si="4"/>
        <v>-4.000205267431257</v>
      </c>
    </row>
    <row r="314" spans="1:4" ht="12.75">
      <c r="A314">
        <v>6021</v>
      </c>
      <c r="B314" s="13">
        <v>0.7703435401249998</v>
      </c>
      <c r="C314">
        <v>-0.0038857234901965307</v>
      </c>
      <c r="D314" s="2">
        <f t="shared" si="4"/>
        <v>-3.8857234901965305</v>
      </c>
    </row>
    <row r="315" spans="1:4" ht="12.75">
      <c r="A315">
        <v>6069</v>
      </c>
      <c r="B315" s="13">
        <v>0.7997838419749999</v>
      </c>
      <c r="C315">
        <v>-0.003807329312212538</v>
      </c>
      <c r="D315" s="2">
        <f t="shared" si="4"/>
        <v>-3.807329312212538</v>
      </c>
    </row>
    <row r="316" spans="1:4" ht="12.75">
      <c r="A316" s="14">
        <v>6071</v>
      </c>
      <c r="B316" s="15">
        <v>0.800998296975</v>
      </c>
      <c r="C316" s="14">
        <v>-0.0037703658003586334</v>
      </c>
      <c r="D316" s="2">
        <f t="shared" si="4"/>
        <v>-3.7703658003586336</v>
      </c>
    </row>
    <row r="317" spans="1:4" ht="12.75">
      <c r="A317">
        <v>6121</v>
      </c>
      <c r="B317" s="13">
        <v>0.8315651419000001</v>
      </c>
      <c r="C317">
        <v>-0.00363696431089537</v>
      </c>
      <c r="D317" s="2">
        <f t="shared" si="4"/>
        <v>-3.63696431089537</v>
      </c>
    </row>
    <row r="318" spans="1:4" ht="12.75">
      <c r="A318">
        <v>6171</v>
      </c>
      <c r="B318" s="13">
        <v>0.8621616018</v>
      </c>
      <c r="C318">
        <v>-0.0035106577135178086</v>
      </c>
      <c r="D318" s="2">
        <f t="shared" si="4"/>
        <v>-3.5106577135178085</v>
      </c>
    </row>
    <row r="319" spans="1:4" ht="12.75">
      <c r="A319">
        <v>6221</v>
      </c>
      <c r="B319" s="13">
        <v>0.8928213191</v>
      </c>
      <c r="C319">
        <v>-0.0034193876202671695</v>
      </c>
      <c r="D319" s="2">
        <f t="shared" si="4"/>
        <v>-3.4193876202671696</v>
      </c>
    </row>
    <row r="320" spans="1:4" ht="12.75">
      <c r="A320">
        <v>6232</v>
      </c>
      <c r="B320" s="13">
        <v>0.9000697183499999</v>
      </c>
      <c r="C320">
        <v>-0.0033930226509116595</v>
      </c>
      <c r="D320" s="2">
        <f t="shared" si="4"/>
        <v>-3.3930226509116594</v>
      </c>
    </row>
    <row r="321" spans="1:4" ht="12.75">
      <c r="A321" s="14">
        <v>6271</v>
      </c>
      <c r="B321" s="15">
        <v>0.923494930325</v>
      </c>
      <c r="C321" s="14">
        <v>-0.003321460591232416</v>
      </c>
      <c r="D321" s="2">
        <f t="shared" si="4"/>
        <v>-3.321460591232416</v>
      </c>
    </row>
    <row r="322" spans="1:4" ht="12.75">
      <c r="A322">
        <v>6321</v>
      </c>
      <c r="B322" s="13">
        <v>0.9540777684249999</v>
      </c>
      <c r="C322">
        <v>-0.003238862032753193</v>
      </c>
      <c r="D322" s="2">
        <f t="shared" si="4"/>
        <v>-3.2388620327531927</v>
      </c>
    </row>
    <row r="323" spans="1:4" ht="12.75">
      <c r="A323">
        <v>6371</v>
      </c>
      <c r="B323" s="13">
        <v>0.984749210425</v>
      </c>
      <c r="C323">
        <v>-0.003140497047416853</v>
      </c>
      <c r="D323" s="2">
        <f t="shared" si="4"/>
        <v>-3.140497047416853</v>
      </c>
    </row>
    <row r="324" spans="1:4" ht="12.75">
      <c r="A324">
        <v>6391</v>
      </c>
      <c r="B324" s="13">
        <v>0.997332527</v>
      </c>
      <c r="C324">
        <v>-0.0030842634582931403</v>
      </c>
      <c r="D324" s="2">
        <f t="shared" si="4"/>
        <v>-3.0842634582931403</v>
      </c>
    </row>
    <row r="325" spans="1:4" ht="12.75">
      <c r="A325">
        <v>6396</v>
      </c>
      <c r="B325" s="13">
        <v>0.99963543535</v>
      </c>
      <c r="C325">
        <v>-0.0030399422805725816</v>
      </c>
      <c r="D325" s="2">
        <f t="shared" si="4"/>
        <v>-3.0399422805725815</v>
      </c>
    </row>
    <row r="326" spans="1:4" ht="12.75">
      <c r="A326">
        <v>6401</v>
      </c>
      <c r="B326" s="13">
        <v>0.9993372174499999</v>
      </c>
      <c r="C326">
        <v>-0.0028573145028109874</v>
      </c>
      <c r="D326" s="2">
        <f t="shared" si="4"/>
        <v>-2.857314502810987</v>
      </c>
    </row>
    <row r="327" spans="1:4" ht="12.75">
      <c r="A327">
        <v>6401</v>
      </c>
      <c r="B327" s="13">
        <v>0.9993372174499999</v>
      </c>
      <c r="C327">
        <v>-0.0028573145028109874</v>
      </c>
      <c r="D327" s="2">
        <f t="shared" si="4"/>
        <v>-2.857314502810987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1"/>
  <sheetViews>
    <sheetView workbookViewId="0" topLeftCell="A229">
      <selection activeCell="A249" sqref="A249:C249"/>
    </sheetView>
  </sheetViews>
  <sheetFormatPr defaultColWidth="9.140625" defaultRowHeight="12.75"/>
  <cols>
    <col min="1" max="1" width="6.7109375" style="0" customWidth="1"/>
    <col min="2" max="2" width="10.140625" style="13" customWidth="1"/>
    <col min="4" max="4" width="3.57421875" style="0" customWidth="1"/>
    <col min="5" max="5" width="11.00390625" style="0" customWidth="1"/>
    <col min="7" max="7" width="5.8515625" style="0" customWidth="1"/>
  </cols>
  <sheetData>
    <row r="1" ht="12.75">
      <c r="A1" s="4" t="s">
        <v>101</v>
      </c>
    </row>
    <row r="2" spans="1:10" s="4" customFormat="1" ht="12.75">
      <c r="A2" s="4" t="s">
        <v>0</v>
      </c>
      <c r="B2" s="5"/>
      <c r="E2"/>
      <c r="F2"/>
      <c r="G2"/>
      <c r="H2" t="s">
        <v>1</v>
      </c>
      <c r="I2"/>
      <c r="J2"/>
    </row>
    <row r="3" s="4" customFormat="1" ht="12.75">
      <c r="B3" s="5"/>
    </row>
    <row r="4" spans="1:7" s="6" customFormat="1" ht="12.75">
      <c r="A4" s="6" t="s">
        <v>2</v>
      </c>
      <c r="B4" s="7"/>
      <c r="C4" s="6" t="s">
        <v>3</v>
      </c>
      <c r="E4" s="6" t="s">
        <v>4</v>
      </c>
      <c r="F4" s="6">
        <v>6</v>
      </c>
      <c r="G4" s="6" t="s">
        <v>5</v>
      </c>
    </row>
    <row r="5" spans="1:10" s="4" customFormat="1" ht="12.75">
      <c r="A5" s="6" t="s">
        <v>6</v>
      </c>
      <c r="B5" s="5"/>
      <c r="C5" s="6">
        <v>25</v>
      </c>
      <c r="E5" t="s">
        <v>7</v>
      </c>
      <c r="F5" s="1">
        <v>4.23</v>
      </c>
      <c r="G5" t="s">
        <v>8</v>
      </c>
      <c r="H5" t="s">
        <v>9</v>
      </c>
      <c r="I5" s="1">
        <v>0.53</v>
      </c>
      <c r="J5" t="s">
        <v>5</v>
      </c>
    </row>
    <row r="6" spans="1:10" s="4" customFormat="1" ht="12.75">
      <c r="A6" s="6" t="s">
        <v>10</v>
      </c>
      <c r="B6" s="5"/>
      <c r="C6" s="6">
        <v>10</v>
      </c>
      <c r="E6" t="s">
        <v>11</v>
      </c>
      <c r="F6" s="8">
        <v>20</v>
      </c>
      <c r="G6" t="s">
        <v>12</v>
      </c>
      <c r="H6" t="s">
        <v>13</v>
      </c>
      <c r="I6" s="9">
        <v>1.2378432499636972E-06</v>
      </c>
      <c r="J6" t="s">
        <v>14</v>
      </c>
    </row>
    <row r="7" spans="1:10" s="4" customFormat="1" ht="12.75">
      <c r="A7" s="6" t="s">
        <v>15</v>
      </c>
      <c r="B7" s="5"/>
      <c r="C7" s="6">
        <v>2</v>
      </c>
      <c r="E7" t="s">
        <v>16</v>
      </c>
      <c r="F7" s="10">
        <v>1</v>
      </c>
      <c r="G7" t="s">
        <v>17</v>
      </c>
      <c r="H7"/>
      <c r="I7" s="1"/>
      <c r="J7"/>
    </row>
    <row r="8" spans="1:3" s="4" customFormat="1" ht="12.75">
      <c r="A8" s="6"/>
      <c r="B8" s="5"/>
      <c r="C8" s="6"/>
    </row>
    <row r="9" spans="1:10" s="11" customFormat="1" ht="12.75">
      <c r="A9" s="11" t="s">
        <v>18</v>
      </c>
      <c r="B9" s="12" t="s">
        <v>19</v>
      </c>
      <c r="C9" s="11" t="s">
        <v>20</v>
      </c>
      <c r="E9"/>
      <c r="F9"/>
      <c r="G9"/>
      <c r="H9"/>
      <c r="I9"/>
      <c r="J9"/>
    </row>
    <row r="10" spans="1:10" ht="12.75">
      <c r="A10">
        <v>1</v>
      </c>
      <c r="B10" s="13">
        <v>-0.9998514326249999</v>
      </c>
      <c r="C10">
        <v>0.003081427570177669</v>
      </c>
      <c r="E10" s="11"/>
      <c r="F10" s="11"/>
      <c r="G10" s="11"/>
      <c r="H10" s="11"/>
      <c r="I10" s="11"/>
      <c r="J10" s="11"/>
    </row>
    <row r="11" spans="1:3" ht="12.75">
      <c r="A11">
        <v>3</v>
      </c>
      <c r="B11" s="13">
        <v>-0.9964278746499999</v>
      </c>
      <c r="C11">
        <v>0.0016386068761849216</v>
      </c>
    </row>
    <row r="12" spans="1:3" ht="12.75">
      <c r="A12">
        <v>5</v>
      </c>
      <c r="B12" s="13">
        <v>-0.9928437395999998</v>
      </c>
      <c r="C12">
        <v>0.0004062018565354259</v>
      </c>
    </row>
    <row r="13" spans="1:3" ht="12.75">
      <c r="A13">
        <v>7</v>
      </c>
      <c r="B13" s="13">
        <v>-0.9892229843</v>
      </c>
      <c r="C13">
        <v>-0.0006441126757016352</v>
      </c>
    </row>
    <row r="14" spans="1:3" ht="12.75">
      <c r="A14">
        <v>9</v>
      </c>
      <c r="B14" s="13">
        <v>-0.9856014903749999</v>
      </c>
      <c r="C14">
        <v>-0.0014206170676074124</v>
      </c>
    </row>
    <row r="15" spans="1:3" ht="12.75">
      <c r="A15">
        <v>11</v>
      </c>
      <c r="B15" s="13">
        <v>-0.98202611775</v>
      </c>
      <c r="C15">
        <v>-0.001996977556254737</v>
      </c>
    </row>
    <row r="16" spans="1:3" ht="12.75">
      <c r="A16">
        <v>13</v>
      </c>
      <c r="B16" s="13">
        <v>-0.9783900301499999</v>
      </c>
      <c r="C16">
        <v>-0.002371222791637441</v>
      </c>
    </row>
    <row r="17" spans="1:3" ht="12.75">
      <c r="A17">
        <v>15</v>
      </c>
      <c r="B17" s="13">
        <v>-0.974815295075</v>
      </c>
      <c r="C17">
        <v>-0.0026597661793832925</v>
      </c>
    </row>
    <row r="18" spans="1:3" ht="12.75">
      <c r="A18">
        <v>17</v>
      </c>
      <c r="B18" s="13">
        <v>-0.9711684624249999</v>
      </c>
      <c r="C18">
        <v>-0.002849638311556939</v>
      </c>
    </row>
    <row r="19" spans="1:3" ht="12.75">
      <c r="A19">
        <v>19</v>
      </c>
      <c r="B19" s="13">
        <v>-0.967588448125</v>
      </c>
      <c r="C19">
        <v>-0.0030142979147042472</v>
      </c>
    </row>
    <row r="20" spans="1:3" ht="12.75">
      <c r="A20">
        <v>21</v>
      </c>
      <c r="B20" s="13">
        <v>-0.96403280845</v>
      </c>
      <c r="C20">
        <v>-0.0030370203174069953</v>
      </c>
    </row>
    <row r="21" spans="1:3" ht="12.75">
      <c r="A21">
        <v>23</v>
      </c>
      <c r="B21" s="13">
        <v>-0.9604157696</v>
      </c>
      <c r="C21">
        <v>-0.0031561313598853272</v>
      </c>
    </row>
    <row r="22" spans="1:3" ht="12.75">
      <c r="A22">
        <v>25</v>
      </c>
      <c r="B22" s="13">
        <v>-0.9567959939499999</v>
      </c>
      <c r="C22">
        <v>-0.003238201773300276</v>
      </c>
    </row>
    <row r="23" spans="1:3" ht="12.75">
      <c r="A23">
        <v>50</v>
      </c>
      <c r="B23" s="13">
        <v>-0.925559130625</v>
      </c>
      <c r="C23">
        <v>-0.0034402132713014177</v>
      </c>
    </row>
    <row r="24" spans="1:3" ht="12.75">
      <c r="A24" s="14">
        <v>70</v>
      </c>
      <c r="B24" s="15">
        <v>-0.90039754345</v>
      </c>
      <c r="C24" s="14">
        <v>-0.0035152283267995297</v>
      </c>
    </row>
    <row r="25" spans="1:3" ht="12.75">
      <c r="A25">
        <v>75</v>
      </c>
      <c r="B25" s="13">
        <v>-0.894389972</v>
      </c>
      <c r="C25">
        <v>-0.003470613563501897</v>
      </c>
    </row>
    <row r="26" spans="1:3" ht="12.75">
      <c r="A26">
        <v>100</v>
      </c>
      <c r="B26" s="13">
        <v>-0.8630809489</v>
      </c>
      <c r="C26">
        <v>-0.003500910100438894</v>
      </c>
    </row>
    <row r="27" spans="1:3" ht="12.75">
      <c r="A27">
        <v>125</v>
      </c>
      <c r="B27" s="13">
        <v>-0.8319434423000001</v>
      </c>
      <c r="C27">
        <v>-0.0036265577245166466</v>
      </c>
    </row>
    <row r="28" spans="1:3" ht="12.75">
      <c r="A28" s="14">
        <v>150</v>
      </c>
      <c r="B28" s="15">
        <v>-0.8007693621</v>
      </c>
      <c r="C28" s="14">
        <v>-0.00374463121436015</v>
      </c>
    </row>
    <row r="29" spans="1:3" ht="12.75">
      <c r="A29">
        <v>175</v>
      </c>
      <c r="B29" s="13">
        <v>-0.7696486339499999</v>
      </c>
      <c r="C29">
        <v>-0.003719418685333812</v>
      </c>
    </row>
    <row r="30" spans="1:3" ht="12.75">
      <c r="A30">
        <v>200</v>
      </c>
      <c r="B30" s="13">
        <v>-0.738384060525</v>
      </c>
      <c r="C30">
        <v>-0.0038155998145824304</v>
      </c>
    </row>
    <row r="31" spans="1:3" ht="12.75">
      <c r="A31">
        <v>225</v>
      </c>
      <c r="B31" s="13">
        <v>-0.7072668233499999</v>
      </c>
      <c r="C31">
        <v>-0.00391115841225015</v>
      </c>
    </row>
    <row r="32" spans="1:3" ht="12.75">
      <c r="A32" s="17">
        <v>230</v>
      </c>
      <c r="B32" s="18">
        <v>-0.699996039875</v>
      </c>
      <c r="C32" s="17">
        <v>-0.0039349183675877275</v>
      </c>
    </row>
    <row r="33" spans="1:3" ht="12.75">
      <c r="A33">
        <v>250</v>
      </c>
      <c r="B33" s="13">
        <v>-0.6760063007</v>
      </c>
      <c r="C33">
        <v>-0.004019893928380195</v>
      </c>
    </row>
    <row r="34" spans="1:3" ht="12.75">
      <c r="A34">
        <v>260</v>
      </c>
      <c r="B34" s="13">
        <v>-0.6628379076</v>
      </c>
      <c r="C34">
        <v>-0.004048115360047536</v>
      </c>
    </row>
    <row r="35" spans="1:3" ht="12.75">
      <c r="A35">
        <v>270</v>
      </c>
      <c r="B35" s="13">
        <v>-0.64966592245</v>
      </c>
      <c r="C35">
        <v>-0.004073535399600838</v>
      </c>
    </row>
    <row r="36" spans="1:3" ht="12.75">
      <c r="A36">
        <v>280</v>
      </c>
      <c r="B36" s="13">
        <v>-0.63649762265</v>
      </c>
      <c r="C36">
        <v>-0.004159029736710721</v>
      </c>
    </row>
    <row r="37" spans="1:3" ht="12.75">
      <c r="A37">
        <v>290</v>
      </c>
      <c r="B37" s="13">
        <v>-0.6231817222499999</v>
      </c>
      <c r="C37">
        <v>-0.004199286778942073</v>
      </c>
    </row>
    <row r="38" spans="1:3" ht="12.75">
      <c r="A38">
        <v>300</v>
      </c>
      <c r="B38" s="13">
        <v>-0.6100065648999999</v>
      </c>
      <c r="C38">
        <v>-0.0042798008634047785</v>
      </c>
    </row>
    <row r="39" spans="1:3" ht="12.75">
      <c r="A39" s="14">
        <v>307</v>
      </c>
      <c r="B39" s="15">
        <v>-0.60037851805</v>
      </c>
      <c r="C39" s="14">
        <v>-0.004361248745238826</v>
      </c>
    </row>
    <row r="40" spans="1:3" ht="12.75">
      <c r="A40">
        <v>310</v>
      </c>
      <c r="B40" s="13">
        <v>-0.59685022305</v>
      </c>
      <c r="C40">
        <v>-0.004331574739882727</v>
      </c>
    </row>
    <row r="41" spans="1:3" ht="12.75">
      <c r="A41">
        <v>335</v>
      </c>
      <c r="B41" s="13">
        <v>-0.5657143336499999</v>
      </c>
      <c r="C41">
        <v>-0.004491565356173308</v>
      </c>
    </row>
    <row r="42" spans="1:3" ht="12.75">
      <c r="A42">
        <v>360</v>
      </c>
      <c r="B42" s="13">
        <v>-0.5344663443</v>
      </c>
      <c r="C42">
        <v>-0.0046264471987010345</v>
      </c>
    </row>
    <row r="43" spans="1:3" ht="12.75">
      <c r="A43">
        <v>385</v>
      </c>
      <c r="B43" s="13">
        <v>-0.503295895025</v>
      </c>
      <c r="C43">
        <v>-0.004873592236317224</v>
      </c>
    </row>
    <row r="44" spans="1:3" ht="12.75">
      <c r="A44" s="14">
        <v>387</v>
      </c>
      <c r="B44" s="15">
        <v>-0.49973272137499997</v>
      </c>
      <c r="C44" s="14">
        <v>-0.0048507660783509935</v>
      </c>
    </row>
    <row r="45" spans="1:3" ht="12.75">
      <c r="A45">
        <v>410</v>
      </c>
      <c r="B45" s="13">
        <v>-0.472147907725</v>
      </c>
      <c r="C45">
        <v>-0.005038770615781948</v>
      </c>
    </row>
    <row r="46" spans="1:3" ht="12.75">
      <c r="A46">
        <v>435</v>
      </c>
      <c r="B46" s="13">
        <v>-0.44098296314999996</v>
      </c>
      <c r="C46">
        <v>-0.005350347672020997</v>
      </c>
    </row>
    <row r="47" spans="1:3" ht="12.75">
      <c r="A47">
        <v>460</v>
      </c>
      <c r="B47" s="13">
        <v>-0.40974876665</v>
      </c>
      <c r="C47">
        <v>-0.005634014562383156</v>
      </c>
    </row>
    <row r="48" spans="1:3" ht="12.75">
      <c r="A48" s="14">
        <v>467</v>
      </c>
      <c r="B48" s="15">
        <v>-0.40020100444999995</v>
      </c>
      <c r="C48" s="14">
        <v>-0.0056983428257425355</v>
      </c>
    </row>
    <row r="49" spans="1:3" ht="12.75">
      <c r="A49">
        <v>485</v>
      </c>
      <c r="B49" s="13">
        <v>-0.378591208325</v>
      </c>
      <c r="C49">
        <v>-0.005963230013414293</v>
      </c>
    </row>
    <row r="50" spans="1:3" ht="12.75">
      <c r="A50">
        <v>510</v>
      </c>
      <c r="B50" s="13">
        <v>-0.3473668161</v>
      </c>
      <c r="C50">
        <v>-0.006329901114562745</v>
      </c>
    </row>
    <row r="51" spans="1:3" ht="12.75">
      <c r="A51">
        <v>535</v>
      </c>
      <c r="B51" s="13">
        <v>-0.316173174</v>
      </c>
      <c r="C51">
        <v>-0.006791093260744088</v>
      </c>
    </row>
    <row r="52" spans="1:3" ht="12.75">
      <c r="A52" s="14">
        <v>547</v>
      </c>
      <c r="B52" s="15">
        <v>-0.300531903275</v>
      </c>
      <c r="C52" s="14">
        <v>-0.007142304827633595</v>
      </c>
    </row>
    <row r="53" spans="1:3" ht="12.75">
      <c r="A53">
        <v>560</v>
      </c>
      <c r="B53" s="13">
        <v>-0.28492677852500004</v>
      </c>
      <c r="C53">
        <v>-0.007463946144430483</v>
      </c>
    </row>
    <row r="54" spans="1:3" ht="12.75">
      <c r="A54">
        <v>585</v>
      </c>
      <c r="B54" s="13">
        <v>-0.2537635289</v>
      </c>
      <c r="C54">
        <v>-0.008126734767559035</v>
      </c>
    </row>
    <row r="55" spans="1:3" ht="12.75">
      <c r="A55">
        <v>595</v>
      </c>
      <c r="B55" s="13">
        <v>-0.24043001035</v>
      </c>
      <c r="C55">
        <v>-0.00848479418183841</v>
      </c>
    </row>
    <row r="56" spans="1:3" ht="12.75">
      <c r="A56">
        <v>605</v>
      </c>
      <c r="B56" s="13">
        <v>-0.22726139955000002</v>
      </c>
      <c r="C56">
        <v>-0.00886111452249077</v>
      </c>
    </row>
    <row r="57" spans="1:3" ht="12.75">
      <c r="A57">
        <v>615</v>
      </c>
      <c r="B57" s="13">
        <v>-0.2140848738</v>
      </c>
      <c r="C57">
        <v>-0.009303734476508679</v>
      </c>
    </row>
    <row r="58" spans="1:3" ht="12.75">
      <c r="A58" s="14">
        <v>625</v>
      </c>
      <c r="B58" s="15">
        <v>-0.20088227069999998</v>
      </c>
      <c r="C58" s="14">
        <v>-0.009783083793799524</v>
      </c>
    </row>
    <row r="59" spans="1:3" ht="12.75">
      <c r="A59">
        <v>635</v>
      </c>
      <c r="B59" s="13">
        <v>-0.18764824105</v>
      </c>
      <c r="C59">
        <v>-0.010319913527059878</v>
      </c>
    </row>
    <row r="60" spans="1:3" ht="12.75">
      <c r="A60">
        <v>645</v>
      </c>
      <c r="B60" s="13">
        <v>-0.1744232304</v>
      </c>
      <c r="C60">
        <v>-0.010931550805291379</v>
      </c>
    </row>
    <row r="61" spans="1:3" ht="12.75">
      <c r="A61">
        <v>655</v>
      </c>
      <c r="B61" s="13">
        <v>-0.16125558369999998</v>
      </c>
      <c r="C61">
        <v>-0.011616646810068748</v>
      </c>
    </row>
    <row r="62" spans="1:3" ht="12.75">
      <c r="A62">
        <v>665</v>
      </c>
      <c r="B62" s="13">
        <v>-0.148039599825</v>
      </c>
      <c r="C62">
        <v>-0.012404668036221126</v>
      </c>
    </row>
    <row r="63" spans="1:3" ht="12.75">
      <c r="A63">
        <v>675</v>
      </c>
      <c r="B63" s="13">
        <v>-0.13484149067499998</v>
      </c>
      <c r="C63">
        <v>-0.013296444525856366</v>
      </c>
    </row>
    <row r="64" spans="1:3" ht="12.75">
      <c r="A64">
        <v>685</v>
      </c>
      <c r="B64" s="13">
        <v>-0.121557716575</v>
      </c>
      <c r="C64">
        <v>-0.014359417200238337</v>
      </c>
    </row>
    <row r="65" spans="1:3" ht="12.75">
      <c r="A65">
        <v>695</v>
      </c>
      <c r="B65" s="13">
        <v>-0.1083318429</v>
      </c>
      <c r="C65">
        <v>-0.01560302778834398</v>
      </c>
    </row>
    <row r="66" spans="1:3" ht="12.75">
      <c r="A66">
        <v>697</v>
      </c>
      <c r="B66" s="13">
        <v>-0.10472413405</v>
      </c>
      <c r="C66">
        <v>-0.015915953663008308</v>
      </c>
    </row>
    <row r="67" spans="1:3" ht="12.75">
      <c r="A67">
        <v>699</v>
      </c>
      <c r="B67" s="13">
        <v>-0.101152493425</v>
      </c>
      <c r="C67">
        <v>-0.01631530767215386</v>
      </c>
    </row>
    <row r="68" spans="1:3" ht="12.75">
      <c r="A68" s="14">
        <v>700</v>
      </c>
      <c r="B68" s="15">
        <v>-0.0987613777</v>
      </c>
      <c r="C68" s="14">
        <v>-0.01650486853853706</v>
      </c>
    </row>
    <row r="69" spans="1:3" ht="12.75">
      <c r="A69">
        <v>701</v>
      </c>
      <c r="B69" s="13">
        <v>-0.097526668825</v>
      </c>
      <c r="C69">
        <v>-0.016701277252310128</v>
      </c>
    </row>
    <row r="70" spans="1:3" ht="12.75">
      <c r="A70">
        <v>703</v>
      </c>
      <c r="B70" s="13">
        <v>-0.09395249355</v>
      </c>
      <c r="C70">
        <v>-0.01713248412734492</v>
      </c>
    </row>
    <row r="71" spans="1:3" ht="12.75">
      <c r="A71">
        <v>705</v>
      </c>
      <c r="B71" s="13">
        <v>-0.09034154252500001</v>
      </c>
      <c r="C71">
        <v>-0.017549476531282564</v>
      </c>
    </row>
    <row r="72" spans="1:3" ht="12.75">
      <c r="A72">
        <v>707</v>
      </c>
      <c r="B72" s="13">
        <v>-0.086744431</v>
      </c>
      <c r="C72">
        <v>-0.018068252848696897</v>
      </c>
    </row>
    <row r="73" spans="1:3" ht="12.75">
      <c r="A73">
        <v>709</v>
      </c>
      <c r="B73" s="13">
        <v>-0.08313861925</v>
      </c>
      <c r="C73">
        <v>-0.018508797697445154</v>
      </c>
    </row>
    <row r="74" spans="1:3" ht="12.75">
      <c r="A74">
        <v>711</v>
      </c>
      <c r="B74" s="13">
        <v>-0.07954712905</v>
      </c>
      <c r="C74">
        <v>-0.01901242574639099</v>
      </c>
    </row>
    <row r="75" spans="1:3" ht="12.75">
      <c r="A75">
        <v>713</v>
      </c>
      <c r="B75" s="13">
        <v>-0.075946378825</v>
      </c>
      <c r="C75">
        <v>-0.01955205687176538</v>
      </c>
    </row>
    <row r="76" spans="1:3" ht="12.75">
      <c r="A76">
        <v>715</v>
      </c>
      <c r="B76" s="13">
        <v>-0.07238193007499999</v>
      </c>
      <c r="C76">
        <v>-0.02007975614183924</v>
      </c>
    </row>
    <row r="77" spans="1:3" ht="12.75">
      <c r="A77">
        <v>717</v>
      </c>
      <c r="B77" s="13">
        <v>-0.06872352044999999</v>
      </c>
      <c r="C77">
        <v>-0.020723246285959982</v>
      </c>
    </row>
    <row r="78" spans="1:3" ht="12.75">
      <c r="A78">
        <v>719</v>
      </c>
      <c r="B78" s="13">
        <v>-0.06514610300000001</v>
      </c>
      <c r="C78">
        <v>-0.02133280845892183</v>
      </c>
    </row>
    <row r="79" spans="1:3" ht="12.75">
      <c r="A79">
        <v>721</v>
      </c>
      <c r="B79" s="13">
        <v>-0.0615067499</v>
      </c>
      <c r="C79">
        <v>-0.02200254868470373</v>
      </c>
    </row>
    <row r="80" spans="1:3" ht="12.75">
      <c r="A80">
        <v>723</v>
      </c>
      <c r="B80" s="13">
        <v>-0.057889944299999996</v>
      </c>
      <c r="C80">
        <v>-0.02273931481069557</v>
      </c>
    </row>
    <row r="81" spans="1:3" ht="12.75">
      <c r="A81">
        <v>725</v>
      </c>
      <c r="B81" s="13">
        <v>-0.0542808204</v>
      </c>
      <c r="C81">
        <v>-0.02347566591563348</v>
      </c>
    </row>
    <row r="82" spans="1:3" ht="12.75">
      <c r="A82">
        <v>727</v>
      </c>
      <c r="B82" s="13">
        <v>-0.05069817815</v>
      </c>
      <c r="C82">
        <v>-0.024242624823298826</v>
      </c>
    </row>
    <row r="83" spans="1:3" ht="12.75">
      <c r="A83">
        <v>729</v>
      </c>
      <c r="B83" s="13">
        <v>-0.047102092925</v>
      </c>
      <c r="C83">
        <v>-0.02514488059454584</v>
      </c>
    </row>
    <row r="84" spans="1:3" ht="12.75">
      <c r="A84">
        <v>731</v>
      </c>
      <c r="B84" s="13">
        <v>-0.0435148712</v>
      </c>
      <c r="C84">
        <v>-0.02604931522632599</v>
      </c>
    </row>
    <row r="85" spans="1:3" ht="12.75">
      <c r="A85">
        <v>733</v>
      </c>
      <c r="B85" s="13">
        <v>-0.03989466015</v>
      </c>
      <c r="C85">
        <v>-0.027051902337360934</v>
      </c>
    </row>
    <row r="86" spans="1:3" ht="12.75">
      <c r="A86">
        <v>735</v>
      </c>
      <c r="B86" s="13">
        <v>-0.036291297524999995</v>
      </c>
      <c r="C86">
        <v>-0.028090907545878365</v>
      </c>
    </row>
    <row r="87" spans="1:3" ht="12.75">
      <c r="A87">
        <v>737</v>
      </c>
      <c r="B87" s="13">
        <v>-0.032708033275</v>
      </c>
      <c r="C87">
        <v>-0.029082807864774574</v>
      </c>
    </row>
    <row r="88" spans="1:3" ht="12.75">
      <c r="A88">
        <v>739</v>
      </c>
      <c r="B88" s="13">
        <v>-0.029075638799999998</v>
      </c>
      <c r="C88">
        <v>-0.030212702684102997</v>
      </c>
    </row>
    <row r="89" spans="1:3" ht="12.75">
      <c r="A89">
        <v>741</v>
      </c>
      <c r="B89" s="13">
        <v>-0.025512146375000003</v>
      </c>
      <c r="C89">
        <v>-0.031342908769221856</v>
      </c>
    </row>
    <row r="90" spans="1:3" ht="12.75">
      <c r="A90">
        <v>743</v>
      </c>
      <c r="B90" s="13">
        <v>-0.02192318305</v>
      </c>
      <c r="C90">
        <v>-0.03241449313047291</v>
      </c>
    </row>
    <row r="91" spans="1:3" ht="12.75">
      <c r="A91">
        <v>745</v>
      </c>
      <c r="B91" s="13">
        <v>-0.018290244325</v>
      </c>
      <c r="C91">
        <v>-0.03351170504180423</v>
      </c>
    </row>
    <row r="92" spans="1:3" ht="12.75">
      <c r="A92">
        <v>747</v>
      </c>
      <c r="B92" s="13">
        <v>-0.014733858249999999</v>
      </c>
      <c r="C92">
        <v>-0.03447839283167411</v>
      </c>
    </row>
    <row r="93" spans="1:3" ht="12.75">
      <c r="A93">
        <v>749</v>
      </c>
      <c r="B93" s="13">
        <v>-0.0111121544</v>
      </c>
      <c r="C93">
        <v>-0.03545587116894619</v>
      </c>
    </row>
    <row r="94" spans="1:3" ht="12.75">
      <c r="A94">
        <v>751</v>
      </c>
      <c r="B94" s="13">
        <v>-0.0074849069749999995</v>
      </c>
      <c r="C94">
        <v>-0.036347440148054466</v>
      </c>
    </row>
    <row r="95" spans="1:3" ht="12.75">
      <c r="A95">
        <v>753</v>
      </c>
      <c r="B95" s="13">
        <v>-0.0039616735</v>
      </c>
      <c r="C95">
        <v>-0.03710153340304795</v>
      </c>
    </row>
    <row r="96" spans="1:3" ht="12.75">
      <c r="A96" s="14">
        <v>755</v>
      </c>
      <c r="B96" s="15">
        <v>-0.00023713576205425005</v>
      </c>
      <c r="C96" s="14">
        <v>-0.03785956935805377</v>
      </c>
    </row>
    <row r="97" spans="1:3" ht="12.75">
      <c r="A97">
        <v>757</v>
      </c>
      <c r="B97" s="13">
        <v>0.003449915225</v>
      </c>
      <c r="C97">
        <v>-0.038476290644195936</v>
      </c>
    </row>
    <row r="98" spans="1:3" ht="12.75">
      <c r="A98">
        <v>759</v>
      </c>
      <c r="B98" s="13">
        <v>0.007073842725</v>
      </c>
      <c r="C98">
        <v>-0.03890656372185938</v>
      </c>
    </row>
    <row r="99" spans="1:3" ht="12.75">
      <c r="A99">
        <v>761</v>
      </c>
      <c r="B99" s="13">
        <v>0.010671420749999999</v>
      </c>
      <c r="C99">
        <v>-0.03929440089675834</v>
      </c>
    </row>
    <row r="100" spans="1:3" ht="12.75">
      <c r="A100">
        <v>763</v>
      </c>
      <c r="B100" s="13">
        <v>0.014268213499999998</v>
      </c>
      <c r="C100">
        <v>-0.03952245496589368</v>
      </c>
    </row>
    <row r="101" spans="1:3" ht="12.75">
      <c r="A101">
        <v>765</v>
      </c>
      <c r="B101" s="13">
        <v>0.01787181715</v>
      </c>
      <c r="C101">
        <v>-0.03959186723716373</v>
      </c>
    </row>
    <row r="102" spans="1:3" ht="12.75">
      <c r="A102">
        <v>767</v>
      </c>
      <c r="B102" s="13">
        <v>0.021467980125</v>
      </c>
      <c r="C102">
        <v>-0.0396173910319805</v>
      </c>
    </row>
    <row r="103" spans="1:3" ht="12.75">
      <c r="A103">
        <v>769</v>
      </c>
      <c r="B103" s="13">
        <v>0.025066514475</v>
      </c>
      <c r="C103">
        <v>-0.03933652553373238</v>
      </c>
    </row>
    <row r="104" spans="1:3" ht="12.75">
      <c r="A104">
        <v>771</v>
      </c>
      <c r="B104" s="13">
        <v>0.028656667375</v>
      </c>
      <c r="C104">
        <v>-0.038959582661499126</v>
      </c>
    </row>
    <row r="105" spans="1:3" ht="12.75">
      <c r="A105">
        <v>773</v>
      </c>
      <c r="B105" s="13">
        <v>0.0322374825</v>
      </c>
      <c r="C105">
        <v>-0.03841092482820172</v>
      </c>
    </row>
    <row r="106" spans="1:3" ht="12.75">
      <c r="A106">
        <v>775</v>
      </c>
      <c r="B106" s="13">
        <v>0.035845432375</v>
      </c>
      <c r="C106">
        <v>-0.03774792869454621</v>
      </c>
    </row>
    <row r="107" spans="1:3" ht="12.75">
      <c r="A107">
        <v>777</v>
      </c>
      <c r="B107" s="13">
        <v>0.039490399025</v>
      </c>
      <c r="C107">
        <v>-0.037043741721287986</v>
      </c>
    </row>
    <row r="108" spans="1:3" ht="12.75">
      <c r="A108">
        <v>779</v>
      </c>
      <c r="B108" s="13">
        <v>0.04302746422499999</v>
      </c>
      <c r="C108">
        <v>-0.036188487084398716</v>
      </c>
    </row>
    <row r="109" spans="1:3" ht="12.75">
      <c r="A109">
        <v>781</v>
      </c>
      <c r="B109" s="13">
        <v>0.046669585225000004</v>
      </c>
      <c r="C109">
        <v>-0.03535055957651108</v>
      </c>
    </row>
    <row r="110" spans="1:3" ht="12.75">
      <c r="A110">
        <v>783</v>
      </c>
      <c r="B110" s="13">
        <v>0.050278087124999996</v>
      </c>
      <c r="C110">
        <v>-0.03439175718666591</v>
      </c>
    </row>
    <row r="111" spans="1:3" ht="12.75">
      <c r="A111">
        <v>785</v>
      </c>
      <c r="B111" s="13">
        <v>0.05382963715</v>
      </c>
      <c r="C111">
        <v>-0.033449244373187546</v>
      </c>
    </row>
    <row r="112" spans="1:3" ht="12.75">
      <c r="A112">
        <v>787</v>
      </c>
      <c r="B112" s="13">
        <v>0.05745554727499999</v>
      </c>
      <c r="C112">
        <v>-0.032499676201792345</v>
      </c>
    </row>
    <row r="113" spans="1:3" ht="12.75">
      <c r="A113">
        <v>789</v>
      </c>
      <c r="B113" s="13">
        <v>0.061068636425</v>
      </c>
      <c r="C113">
        <v>-0.03152230161978375</v>
      </c>
    </row>
    <row r="114" spans="1:3" ht="12.75">
      <c r="A114">
        <v>791</v>
      </c>
      <c r="B114" s="13">
        <v>0.064705765875</v>
      </c>
      <c r="C114">
        <v>-0.030562669187830703</v>
      </c>
    </row>
    <row r="115" spans="1:3" ht="12.75">
      <c r="A115">
        <v>793</v>
      </c>
      <c r="B115" s="13">
        <v>0.068329055825</v>
      </c>
      <c r="C115">
        <v>-0.029648792827073608</v>
      </c>
    </row>
    <row r="116" spans="1:3" ht="12.75">
      <c r="A116">
        <v>795</v>
      </c>
      <c r="B116" s="13">
        <v>0.07188875405</v>
      </c>
      <c r="C116">
        <v>-0.028758053890073198</v>
      </c>
    </row>
    <row r="117" spans="1:3" ht="12.75">
      <c r="A117">
        <v>797</v>
      </c>
      <c r="B117" s="13">
        <v>0.075505007625</v>
      </c>
      <c r="C117">
        <v>-0.027942018742780444</v>
      </c>
    </row>
    <row r="118" spans="1:3" ht="12.75">
      <c r="A118">
        <v>799</v>
      </c>
      <c r="B118" s="13">
        <v>0.079139851225</v>
      </c>
      <c r="C118">
        <v>-0.027103053682257988</v>
      </c>
    </row>
    <row r="119" spans="1:3" ht="12.75">
      <c r="A119">
        <v>801</v>
      </c>
      <c r="B119" s="13">
        <v>0.082676449925</v>
      </c>
      <c r="C119">
        <v>-0.02630185553764329</v>
      </c>
    </row>
    <row r="120" spans="1:3" ht="12.75">
      <c r="A120">
        <v>803</v>
      </c>
      <c r="B120" s="13">
        <v>0.08630370512499999</v>
      </c>
      <c r="C120">
        <v>-0.02558708552750982</v>
      </c>
    </row>
    <row r="121" spans="1:3" ht="12.75">
      <c r="A121">
        <v>805</v>
      </c>
      <c r="B121" s="13">
        <v>0.089864826175</v>
      </c>
      <c r="C121">
        <v>-0.024849074338356186</v>
      </c>
    </row>
    <row r="122" spans="1:3" ht="12.75">
      <c r="A122">
        <v>807</v>
      </c>
      <c r="B122" s="13">
        <v>0.09345647965</v>
      </c>
      <c r="C122">
        <v>-0.024150282638799078</v>
      </c>
    </row>
    <row r="123" spans="1:3" ht="12.75">
      <c r="A123">
        <v>809</v>
      </c>
      <c r="B123" s="13">
        <v>0.09709527294999999</v>
      </c>
      <c r="C123">
        <v>-0.023507726292049683</v>
      </c>
    </row>
    <row r="124" spans="1:3" ht="12.75">
      <c r="A124" s="14">
        <v>811</v>
      </c>
      <c r="B124" s="15">
        <v>0.10067023350000001</v>
      </c>
      <c r="C124" s="14">
        <v>-0.0228699426874205</v>
      </c>
    </row>
    <row r="125" spans="1:3" ht="12.75">
      <c r="A125">
        <v>819</v>
      </c>
      <c r="B125" s="13">
        <v>0.11029195149999999</v>
      </c>
      <c r="C125">
        <v>-0.02124077754021252</v>
      </c>
    </row>
    <row r="126" spans="1:3" ht="12.75">
      <c r="A126">
        <v>829</v>
      </c>
      <c r="B126" s="13">
        <v>0.12350240735000001</v>
      </c>
      <c r="C126">
        <v>-0.019244630026065645</v>
      </c>
    </row>
    <row r="127" spans="1:3" ht="12.75">
      <c r="A127">
        <v>839</v>
      </c>
      <c r="B127" s="13">
        <v>0.13698692417499997</v>
      </c>
      <c r="C127">
        <v>-0.01749759889954113</v>
      </c>
    </row>
    <row r="128" spans="1:3" ht="12.75">
      <c r="A128">
        <v>849</v>
      </c>
      <c r="B128" s="13">
        <v>0.15020948569999998</v>
      </c>
      <c r="C128">
        <v>-0.01599709027905191</v>
      </c>
    </row>
    <row r="129" spans="1:3" ht="12.75">
      <c r="A129">
        <v>859</v>
      </c>
      <c r="B129" s="13">
        <v>0.16338671119999998</v>
      </c>
      <c r="C129">
        <v>-0.014819571793784852</v>
      </c>
    </row>
    <row r="130" spans="1:3" ht="12.75">
      <c r="A130">
        <v>869</v>
      </c>
      <c r="B130" s="13">
        <v>0.176565204025</v>
      </c>
      <c r="C130">
        <v>-0.013789697048453916</v>
      </c>
    </row>
    <row r="131" spans="1:3" ht="12.75">
      <c r="A131">
        <v>879</v>
      </c>
      <c r="B131" s="13">
        <v>0.18979669124999998</v>
      </c>
      <c r="C131">
        <v>-0.012948968148452242</v>
      </c>
    </row>
    <row r="132" spans="1:3" ht="12.75">
      <c r="A132" s="14">
        <v>887</v>
      </c>
      <c r="B132" s="15">
        <v>0.200599252925</v>
      </c>
      <c r="C132" s="14">
        <v>-0.012312325851721371</v>
      </c>
    </row>
    <row r="133" spans="1:3" ht="12.75">
      <c r="A133">
        <v>889</v>
      </c>
      <c r="B133" s="13">
        <v>0.20300080269999998</v>
      </c>
      <c r="C133">
        <v>-0.01215876806176673</v>
      </c>
    </row>
    <row r="134" spans="1:3" ht="12.75">
      <c r="A134">
        <v>899</v>
      </c>
      <c r="B134" s="13">
        <v>0.2161918677</v>
      </c>
      <c r="C134">
        <v>-0.011508430070256117</v>
      </c>
    </row>
    <row r="135" spans="1:3" ht="12.75">
      <c r="A135">
        <v>909</v>
      </c>
      <c r="B135" s="13">
        <v>0.22939433862499997</v>
      </c>
      <c r="C135">
        <v>-0.010957489621162095</v>
      </c>
    </row>
    <row r="136" spans="1:3" ht="12.75">
      <c r="A136">
        <v>919</v>
      </c>
      <c r="B136" s="13">
        <v>0.242554956725</v>
      </c>
      <c r="C136">
        <v>-0.010448362543251665</v>
      </c>
    </row>
    <row r="137" spans="1:3" ht="12.75">
      <c r="A137">
        <v>944</v>
      </c>
      <c r="B137" s="13">
        <v>0.27395518835</v>
      </c>
      <c r="C137">
        <v>-0.009371279153036025</v>
      </c>
    </row>
    <row r="138" spans="1:3" ht="12.75">
      <c r="A138" s="14">
        <v>965</v>
      </c>
      <c r="B138" s="15">
        <v>0.300361444175</v>
      </c>
      <c r="C138" s="14">
        <v>-0.00870241897109856</v>
      </c>
    </row>
    <row r="139" spans="1:3" ht="12.75">
      <c r="A139">
        <v>969</v>
      </c>
      <c r="B139" s="13">
        <v>0.30513797654999997</v>
      </c>
      <c r="C139">
        <v>-0.008594574343313094</v>
      </c>
    </row>
    <row r="140" spans="1:3" ht="12.75">
      <c r="A140">
        <v>994</v>
      </c>
      <c r="B140" s="13">
        <v>0.33635503694999996</v>
      </c>
      <c r="C140">
        <v>-0.00793614983983792</v>
      </c>
    </row>
    <row r="141" spans="1:3" ht="12.75">
      <c r="A141">
        <v>1019</v>
      </c>
      <c r="B141" s="13">
        <v>0.36756052037500003</v>
      </c>
      <c r="C141">
        <v>-0.007341281960414521</v>
      </c>
    </row>
    <row r="142" spans="1:3" ht="12.75">
      <c r="A142" s="14">
        <v>1044</v>
      </c>
      <c r="B142" s="15">
        <v>0.39893552212499994</v>
      </c>
      <c r="C142" s="14">
        <v>-0.006917340646480124</v>
      </c>
    </row>
    <row r="143" spans="1:3" ht="12.75">
      <c r="A143">
        <v>1069</v>
      </c>
      <c r="B143" s="13">
        <v>0.430059780125</v>
      </c>
      <c r="C143">
        <v>-0.0065021605012829916</v>
      </c>
    </row>
    <row r="144" spans="1:3" ht="12.75">
      <c r="A144">
        <v>1094</v>
      </c>
      <c r="B144" s="13">
        <v>0.46124131655</v>
      </c>
      <c r="C144">
        <v>-0.006108414943478003</v>
      </c>
    </row>
    <row r="145" spans="1:3" ht="12.75">
      <c r="A145">
        <v>1119</v>
      </c>
      <c r="B145" s="13">
        <v>0.49236884005000003</v>
      </c>
      <c r="C145">
        <v>-0.005769491623956222</v>
      </c>
    </row>
    <row r="146" spans="1:3" ht="12.75">
      <c r="A146" s="14">
        <v>1124</v>
      </c>
      <c r="B146" s="15">
        <v>0.49955294004999995</v>
      </c>
      <c r="C146" s="14">
        <v>-0.005727396464890085</v>
      </c>
    </row>
    <row r="147" spans="1:3" ht="12.75">
      <c r="A147">
        <v>1144</v>
      </c>
      <c r="B147" s="13">
        <v>0.5238052954</v>
      </c>
      <c r="C147">
        <v>-0.005540531069985094</v>
      </c>
    </row>
    <row r="148" spans="1:3" ht="12.75">
      <c r="A148">
        <v>1169</v>
      </c>
      <c r="B148" s="13">
        <v>0.5549172922250001</v>
      </c>
      <c r="C148">
        <v>-0.005252506458556655</v>
      </c>
    </row>
    <row r="149" spans="1:3" ht="12.75">
      <c r="A149">
        <v>1194</v>
      </c>
      <c r="B149" s="13">
        <v>0.58606719995</v>
      </c>
      <c r="C149">
        <v>-0.005028187578906696</v>
      </c>
    </row>
    <row r="150" spans="1:3" ht="12.75">
      <c r="A150" s="14">
        <v>1205</v>
      </c>
      <c r="B150" s="15">
        <v>0.6004558870749999</v>
      </c>
      <c r="C150" s="14">
        <v>-0.00494653218654568</v>
      </c>
    </row>
    <row r="151" spans="1:3" ht="12.75">
      <c r="A151">
        <v>1219</v>
      </c>
      <c r="B151" s="13">
        <v>0.6171802230750001</v>
      </c>
      <c r="C151">
        <v>-0.004826902367749935</v>
      </c>
    </row>
    <row r="152" spans="1:3" ht="12.75">
      <c r="A152">
        <v>1244</v>
      </c>
      <c r="B152" s="13">
        <v>0.64845137415</v>
      </c>
      <c r="C152">
        <v>-0.004631219940821246</v>
      </c>
    </row>
    <row r="153" spans="1:3" ht="12.75">
      <c r="A153">
        <v>1269</v>
      </c>
      <c r="B153" s="13">
        <v>0.679507686425</v>
      </c>
      <c r="C153">
        <v>-0.004475275779806499</v>
      </c>
    </row>
    <row r="154" spans="1:3" ht="12.75">
      <c r="A154" s="14">
        <v>1285</v>
      </c>
      <c r="B154" s="15">
        <v>0.69982866745</v>
      </c>
      <c r="C154" s="14">
        <v>-0.004333649845152386</v>
      </c>
    </row>
    <row r="155" spans="1:3" ht="12.75">
      <c r="A155">
        <v>1294</v>
      </c>
      <c r="B155" s="13">
        <v>0.710591529975</v>
      </c>
      <c r="C155">
        <v>-0.004295882929244621</v>
      </c>
    </row>
    <row r="156" spans="1:3" ht="12.75">
      <c r="A156">
        <v>1319</v>
      </c>
      <c r="B156" s="13">
        <v>0.74162768945</v>
      </c>
      <c r="C156">
        <v>-0.004193922217836508</v>
      </c>
    </row>
    <row r="157" spans="1:3" ht="12.75">
      <c r="A157">
        <v>1344</v>
      </c>
      <c r="B157" s="13">
        <v>0.77291117945</v>
      </c>
      <c r="C157">
        <v>-0.003987675259821362</v>
      </c>
    </row>
    <row r="158" spans="1:3" ht="12.75">
      <c r="A158" s="14">
        <v>1366</v>
      </c>
      <c r="B158" s="15">
        <v>0.8003559886749999</v>
      </c>
      <c r="C158" s="14">
        <v>-0.0038769898772499996</v>
      </c>
    </row>
    <row r="159" spans="1:3" ht="12.75">
      <c r="A159">
        <v>1369</v>
      </c>
      <c r="B159" s="13">
        <v>0.8038969336</v>
      </c>
      <c r="C159">
        <v>-0.0038013607783890955</v>
      </c>
    </row>
    <row r="160" spans="1:3" ht="12.75">
      <c r="A160">
        <v>1394</v>
      </c>
      <c r="B160" s="13">
        <v>0.8349122327499998</v>
      </c>
      <c r="C160">
        <v>-0.0037004389041059714</v>
      </c>
    </row>
    <row r="161" spans="1:3" ht="12.75">
      <c r="A161">
        <v>1419</v>
      </c>
      <c r="B161" s="13">
        <v>0.86585635955</v>
      </c>
      <c r="C161">
        <v>-0.003590249737307532</v>
      </c>
    </row>
    <row r="162" spans="1:3" ht="12.75">
      <c r="A162">
        <v>1444</v>
      </c>
      <c r="B162" s="13">
        <v>0.8970770508749999</v>
      </c>
      <c r="C162">
        <v>-0.0035122194241585273</v>
      </c>
    </row>
    <row r="163" spans="1:3" ht="12.75">
      <c r="A163" s="14">
        <v>1446</v>
      </c>
      <c r="B163" s="15">
        <v>0.9006468643749999</v>
      </c>
      <c r="C163" s="14">
        <v>-0.0034906383293540916</v>
      </c>
    </row>
    <row r="164" spans="1:3" ht="12.75">
      <c r="A164">
        <v>1469</v>
      </c>
      <c r="B164" s="13">
        <v>0.9280053633249999</v>
      </c>
      <c r="C164">
        <v>-0.0033969473264290626</v>
      </c>
    </row>
    <row r="165" spans="1:3" ht="12.75">
      <c r="A165">
        <v>1494</v>
      </c>
      <c r="B165" s="13">
        <v>0.9589444363749999</v>
      </c>
      <c r="C165">
        <v>-0.003251067425972152</v>
      </c>
    </row>
    <row r="166" spans="1:3" ht="12.75">
      <c r="A166">
        <v>1519</v>
      </c>
      <c r="B166" s="13">
        <v>0.989880259475</v>
      </c>
      <c r="C166">
        <v>-0.0032145455732261823</v>
      </c>
    </row>
    <row r="167" spans="1:3" ht="12.75">
      <c r="A167">
        <v>1521</v>
      </c>
      <c r="B167" s="13">
        <v>0.9934595818</v>
      </c>
      <c r="C167">
        <v>-0.0031043574834073782</v>
      </c>
    </row>
    <row r="168" spans="1:3" ht="12.75">
      <c r="A168">
        <v>1523</v>
      </c>
      <c r="B168" s="13">
        <v>0.9969730965249999</v>
      </c>
      <c r="C168">
        <v>-0.0031909931284155725</v>
      </c>
    </row>
    <row r="169" spans="1:3" ht="12.75">
      <c r="A169">
        <v>1525</v>
      </c>
      <c r="B169" s="13">
        <v>0.9968955642249999</v>
      </c>
      <c r="C169">
        <v>-0.002532873492143746</v>
      </c>
    </row>
    <row r="170" spans="1:3" ht="12.75">
      <c r="A170">
        <v>1527</v>
      </c>
      <c r="B170" s="13">
        <v>0.993285662825</v>
      </c>
      <c r="C170">
        <v>-0.0011390252825149098</v>
      </c>
    </row>
    <row r="171" spans="1:3" ht="12.75">
      <c r="A171">
        <v>1529</v>
      </c>
      <c r="B171" s="13">
        <v>0.9896984644250001</v>
      </c>
      <c r="C171">
        <v>4.357721066280631E-05</v>
      </c>
    </row>
    <row r="172" spans="1:3" ht="12.75">
      <c r="A172">
        <v>1531</v>
      </c>
      <c r="B172" s="13">
        <v>0.9860564445</v>
      </c>
      <c r="C172">
        <v>0.0009650277056541471</v>
      </c>
    </row>
    <row r="173" spans="1:3" ht="12.75">
      <c r="A173">
        <v>1533</v>
      </c>
      <c r="B173" s="13">
        <v>0.9824990399</v>
      </c>
      <c r="C173">
        <v>0.0015958597076299779</v>
      </c>
    </row>
    <row r="174" spans="1:3" ht="12.75">
      <c r="A174">
        <v>1535</v>
      </c>
      <c r="B174" s="13">
        <v>0.9788871480999999</v>
      </c>
      <c r="C174">
        <v>0.002143064967238619</v>
      </c>
    </row>
    <row r="175" spans="1:3" ht="12.75">
      <c r="A175">
        <v>1537</v>
      </c>
      <c r="B175" s="13">
        <v>0.975309956125</v>
      </c>
      <c r="C175">
        <v>0.002511292397339312</v>
      </c>
    </row>
    <row r="176" spans="1:3" ht="12.75">
      <c r="A176">
        <v>1547</v>
      </c>
      <c r="B176" s="13">
        <v>0.9621217289999999</v>
      </c>
      <c r="C176">
        <v>0.0031006222939219973</v>
      </c>
    </row>
    <row r="177" spans="1:3" ht="12.75">
      <c r="A177">
        <v>1557</v>
      </c>
      <c r="B177" s="13">
        <v>0.94899175995</v>
      </c>
      <c r="C177">
        <v>0.0032560476786193324</v>
      </c>
    </row>
    <row r="178" spans="1:3" ht="12.75">
      <c r="A178">
        <v>1567</v>
      </c>
      <c r="B178" s="13">
        <v>0.9357672468999999</v>
      </c>
      <c r="C178">
        <v>0.0033823178342779815</v>
      </c>
    </row>
    <row r="179" spans="1:3" ht="12.75">
      <c r="A179">
        <v>1577</v>
      </c>
      <c r="B179" s="13">
        <v>0.9226358316999999</v>
      </c>
      <c r="C179">
        <v>0.0033916558079914406</v>
      </c>
    </row>
    <row r="180" spans="1:3" ht="12.75">
      <c r="A180">
        <v>1587</v>
      </c>
      <c r="B180" s="13">
        <v>0.9095068423</v>
      </c>
      <c r="C180">
        <v>0.003428696437054824</v>
      </c>
    </row>
    <row r="181" spans="1:3" ht="12.75">
      <c r="A181" s="14">
        <v>1594</v>
      </c>
      <c r="B181" s="15">
        <v>0.8999042352500001</v>
      </c>
      <c r="C181" s="14">
        <v>0.003442495887098045</v>
      </c>
    </row>
    <row r="182" spans="1:3" ht="12.75">
      <c r="A182">
        <v>1612</v>
      </c>
      <c r="B182" s="13">
        <v>0.878448430775</v>
      </c>
      <c r="C182">
        <v>0.003476942634574357</v>
      </c>
    </row>
    <row r="183" spans="1:3" ht="12.75">
      <c r="A183">
        <v>1637</v>
      </c>
      <c r="B183" s="13">
        <v>0.8470944603999999</v>
      </c>
      <c r="C183">
        <v>0.0035849518638600216</v>
      </c>
    </row>
    <row r="184" spans="1:3" ht="12.75">
      <c r="A184">
        <v>1662</v>
      </c>
      <c r="B184" s="13">
        <v>0.8160449590250001</v>
      </c>
      <c r="C184">
        <v>0.003645337427207051</v>
      </c>
    </row>
    <row r="185" spans="1:3" ht="12.75">
      <c r="A185" s="14">
        <v>1675</v>
      </c>
      <c r="B185" s="15">
        <v>0.7992965516249999</v>
      </c>
      <c r="C185" s="14">
        <v>0.0036168047297492614</v>
      </c>
    </row>
    <row r="186" spans="1:3" ht="12.75">
      <c r="A186">
        <v>1687</v>
      </c>
      <c r="B186" s="13">
        <v>0.784936499825</v>
      </c>
      <c r="C186">
        <v>0.0037171360695371935</v>
      </c>
    </row>
    <row r="187" spans="1:3" ht="12.75">
      <c r="A187">
        <v>1712</v>
      </c>
      <c r="B187" s="13">
        <v>0.753913581175</v>
      </c>
      <c r="C187">
        <v>0.003796716356628553</v>
      </c>
    </row>
    <row r="188" spans="1:3" ht="12.75">
      <c r="A188">
        <v>1737</v>
      </c>
      <c r="B188" s="13">
        <v>0.722586644475</v>
      </c>
      <c r="C188">
        <v>0.003877230441091257</v>
      </c>
    </row>
    <row r="189" spans="1:3" ht="12.75">
      <c r="A189" s="14">
        <v>1755</v>
      </c>
      <c r="B189" s="15">
        <v>0.6999357914</v>
      </c>
      <c r="C189" s="14">
        <v>0.003902235459590629</v>
      </c>
    </row>
    <row r="190" spans="1:3" ht="12.75">
      <c r="A190">
        <v>1762</v>
      </c>
      <c r="B190" s="13">
        <v>0.6915698136499999</v>
      </c>
      <c r="C190">
        <v>0.003936889717593906</v>
      </c>
    </row>
    <row r="191" spans="1:3" ht="12.75">
      <c r="A191">
        <v>1787</v>
      </c>
      <c r="B191" s="13">
        <v>0.6604571714999999</v>
      </c>
      <c r="C191">
        <v>0.004010452199403258</v>
      </c>
    </row>
    <row r="192" spans="1:3" ht="12.75">
      <c r="A192">
        <v>1812</v>
      </c>
      <c r="B192" s="13">
        <v>0.6294032228249999</v>
      </c>
      <c r="C192">
        <v>0.0041759418446584325</v>
      </c>
    </row>
    <row r="193" spans="1:3" ht="12.75">
      <c r="A193" s="14">
        <v>1835</v>
      </c>
      <c r="B193" s="15">
        <v>0.600509503475</v>
      </c>
      <c r="C193" s="14">
        <v>0.004243071500131846</v>
      </c>
    </row>
    <row r="194" spans="1:3" ht="12.75">
      <c r="A194">
        <v>1837</v>
      </c>
      <c r="B194" s="13">
        <v>0.5981383150749999</v>
      </c>
      <c r="C194">
        <v>0.0042867524660581335</v>
      </c>
    </row>
    <row r="195" spans="1:3" ht="12.75">
      <c r="A195">
        <v>1862</v>
      </c>
      <c r="B195" s="13">
        <v>0.567054798075</v>
      </c>
      <c r="C195">
        <v>0.00441095552739102</v>
      </c>
    </row>
    <row r="196" spans="1:3" ht="12.75">
      <c r="A196">
        <v>1887</v>
      </c>
      <c r="B196" s="13">
        <v>0.535928876225</v>
      </c>
      <c r="C196">
        <v>0.004631354367178172</v>
      </c>
    </row>
    <row r="197" spans="1:3" ht="12.75">
      <c r="A197">
        <v>1912</v>
      </c>
      <c r="B197" s="13">
        <v>0.50483219615</v>
      </c>
      <c r="C197">
        <v>0.004759974037018436</v>
      </c>
    </row>
    <row r="198" spans="1:3" ht="12.75">
      <c r="A198" s="14">
        <v>1915</v>
      </c>
      <c r="B198" s="15">
        <v>0.499918668275</v>
      </c>
      <c r="C198" s="14">
        <v>0.004798793087118247</v>
      </c>
    </row>
    <row r="199" spans="1:3" ht="12.75">
      <c r="A199">
        <v>1937</v>
      </c>
      <c r="B199" s="13">
        <v>0.473423831875</v>
      </c>
      <c r="C199">
        <v>0.004997018357486101</v>
      </c>
    </row>
    <row r="200" spans="1:3" ht="12.75">
      <c r="A200">
        <v>1962</v>
      </c>
      <c r="B200" s="13">
        <v>0.4423061359749999</v>
      </c>
      <c r="C200">
        <v>0.005214897211222389</v>
      </c>
    </row>
    <row r="201" spans="1:3" ht="12.75">
      <c r="A201">
        <v>1987</v>
      </c>
      <c r="B201" s="13">
        <v>0.41117609337500005</v>
      </c>
      <c r="C201">
        <v>0.005499360884942702</v>
      </c>
    </row>
    <row r="202" spans="1:3" ht="12.75">
      <c r="A202" s="14">
        <v>1995</v>
      </c>
      <c r="B202" s="15">
        <v>0.40038475102500004</v>
      </c>
      <c r="C202" s="14">
        <v>0.0056309673418858</v>
      </c>
    </row>
    <row r="203" spans="1:3" ht="12.75">
      <c r="A203">
        <v>2012</v>
      </c>
      <c r="B203" s="13">
        <v>0.380088284575</v>
      </c>
      <c r="C203">
        <v>0.0058307345419466765</v>
      </c>
    </row>
    <row r="204" spans="1:3" ht="12.75">
      <c r="A204">
        <v>2037</v>
      </c>
      <c r="B204" s="13">
        <v>0.3487160585</v>
      </c>
      <c r="C204">
        <v>0.006215459058941148</v>
      </c>
    </row>
    <row r="205" spans="1:3" ht="12.75">
      <c r="A205">
        <v>2062</v>
      </c>
      <c r="B205" s="13">
        <v>0.31761084925</v>
      </c>
      <c r="C205">
        <v>0.006687441752524709</v>
      </c>
    </row>
    <row r="206" spans="1:3" ht="12.75">
      <c r="A206" s="14">
        <v>2076</v>
      </c>
      <c r="B206" s="15">
        <v>0.299623394525</v>
      </c>
      <c r="C206" s="14">
        <v>0.007004932858782282</v>
      </c>
    </row>
    <row r="207" spans="1:3" ht="12.75">
      <c r="A207">
        <v>2087</v>
      </c>
      <c r="B207" s="13">
        <v>0.28644244480000003</v>
      </c>
      <c r="C207">
        <v>0.00726255717801024</v>
      </c>
    </row>
    <row r="208" spans="1:3" ht="12.75">
      <c r="A208">
        <v>2112</v>
      </c>
      <c r="B208" s="13">
        <v>0.2552904145</v>
      </c>
      <c r="C208">
        <v>0.007931882382738216</v>
      </c>
    </row>
    <row r="209" spans="1:3" ht="12.75">
      <c r="A209">
        <v>2122</v>
      </c>
      <c r="B209" s="13">
        <v>0.24193705415</v>
      </c>
      <c r="C209">
        <v>0.0082947145391378</v>
      </c>
    </row>
    <row r="210" spans="1:3" ht="12.75">
      <c r="A210">
        <v>2132</v>
      </c>
      <c r="B210" s="13">
        <v>0.2287402823</v>
      </c>
      <c r="C210">
        <v>0.008658272982381768</v>
      </c>
    </row>
    <row r="211" spans="1:3" ht="12.75">
      <c r="A211">
        <v>2142</v>
      </c>
      <c r="B211" s="13">
        <v>0.215602608225</v>
      </c>
      <c r="C211">
        <v>0.009056693194155974</v>
      </c>
    </row>
    <row r="212" spans="1:3" ht="12.75">
      <c r="A212">
        <v>2152</v>
      </c>
      <c r="B212" s="13">
        <v>0.2024282206</v>
      </c>
      <c r="C212">
        <v>0.009553473395711944</v>
      </c>
    </row>
    <row r="213" spans="1:3" ht="12.75">
      <c r="A213" s="14">
        <v>2153</v>
      </c>
      <c r="B213" s="15">
        <v>0.20002145379999997</v>
      </c>
      <c r="C213" s="14">
        <v>0.009656606127613912</v>
      </c>
    </row>
    <row r="214" spans="1:3" ht="12.75">
      <c r="A214">
        <v>2162</v>
      </c>
      <c r="B214" s="13">
        <v>0.1892463301</v>
      </c>
      <c r="C214">
        <v>0.01008200270789367</v>
      </c>
    </row>
    <row r="215" spans="1:3" ht="12.75">
      <c r="A215">
        <v>2172</v>
      </c>
      <c r="B215" s="13">
        <v>0.1760148351</v>
      </c>
      <c r="C215">
        <v>0.010708892009857147</v>
      </c>
    </row>
    <row r="216" spans="1:3" ht="12.75">
      <c r="A216">
        <v>2182</v>
      </c>
      <c r="B216" s="13">
        <v>0.1628537505</v>
      </c>
      <c r="C216">
        <v>0.011349684517127336</v>
      </c>
    </row>
    <row r="217" spans="1:3" ht="12.75">
      <c r="A217">
        <v>2192</v>
      </c>
      <c r="B217" s="13">
        <v>0.14965928005</v>
      </c>
      <c r="C217">
        <v>0.012094439798407356</v>
      </c>
    </row>
    <row r="218" spans="1:3" ht="12.75">
      <c r="A218">
        <v>2202</v>
      </c>
      <c r="B218" s="13">
        <v>0.13647462165000002</v>
      </c>
      <c r="C218">
        <v>0.012964427682711194</v>
      </c>
    </row>
    <row r="219" spans="1:3" ht="12.75">
      <c r="A219">
        <v>2212</v>
      </c>
      <c r="B219" s="13">
        <v>0.122961936</v>
      </c>
      <c r="C219">
        <v>0.01399938643595279</v>
      </c>
    </row>
    <row r="220" spans="1:3" ht="12.75">
      <c r="A220">
        <v>2222</v>
      </c>
      <c r="B220" s="13">
        <v>0.10983548902500001</v>
      </c>
      <c r="C220">
        <v>0.01516601061855415</v>
      </c>
    </row>
    <row r="221" spans="1:3" ht="12.75">
      <c r="A221" s="14">
        <v>2229</v>
      </c>
      <c r="B221" s="15">
        <v>0.10016796849999998</v>
      </c>
      <c r="C221" s="14">
        <v>0.016078745671412927</v>
      </c>
    </row>
    <row r="222" spans="1:3" ht="12.75">
      <c r="A222">
        <v>2232</v>
      </c>
      <c r="B222" s="13">
        <v>0.0966316808</v>
      </c>
      <c r="C222">
        <v>0.016472704406857372</v>
      </c>
    </row>
    <row r="223" spans="1:3" ht="12.75">
      <c r="A223">
        <v>2234</v>
      </c>
      <c r="B223" s="13">
        <v>0.09297572030000001</v>
      </c>
      <c r="C223">
        <v>0.016944998366231385</v>
      </c>
    </row>
    <row r="224" spans="1:3" ht="12.75">
      <c r="A224">
        <v>2236</v>
      </c>
      <c r="B224" s="13">
        <v>0.08940921895</v>
      </c>
      <c r="C224">
        <v>0.017329307862171926</v>
      </c>
    </row>
    <row r="225" spans="1:3" ht="12.75">
      <c r="A225">
        <v>2238</v>
      </c>
      <c r="B225" s="13">
        <v>0.08582499837499999</v>
      </c>
      <c r="C225">
        <v>0.01782878570057845</v>
      </c>
    </row>
    <row r="226" spans="1:3" ht="12.75">
      <c r="A226">
        <v>2240</v>
      </c>
      <c r="B226" s="13">
        <v>0.08220922685</v>
      </c>
      <c r="C226">
        <v>0.018336978981117528</v>
      </c>
    </row>
    <row r="227" spans="1:3" ht="12.75">
      <c r="A227">
        <v>2242</v>
      </c>
      <c r="B227" s="13">
        <v>0.0786326802</v>
      </c>
      <c r="C227">
        <v>0.018830542769505527</v>
      </c>
    </row>
    <row r="228" spans="1:3" ht="12.75">
      <c r="A228">
        <v>2244</v>
      </c>
      <c r="B228" s="13">
        <v>0.075012943425</v>
      </c>
      <c r="C228">
        <v>0.01936747625802936</v>
      </c>
    </row>
    <row r="229" spans="1:3" ht="12.75">
      <c r="A229">
        <v>2246</v>
      </c>
      <c r="B229" s="13">
        <v>0.07144573455</v>
      </c>
      <c r="C229">
        <v>0.01991758666501552</v>
      </c>
    </row>
    <row r="230" spans="1:3" ht="12.75">
      <c r="A230">
        <v>2248</v>
      </c>
      <c r="B230" s="13">
        <v>0.06785487412499999</v>
      </c>
      <c r="C230">
        <v>0.020520197235324014</v>
      </c>
    </row>
    <row r="231" spans="1:3" ht="12.75">
      <c r="A231">
        <v>2250</v>
      </c>
      <c r="B231" s="13">
        <v>0.06424146620000001</v>
      </c>
      <c r="C231">
        <v>0.021179043158440217</v>
      </c>
    </row>
    <row r="232" spans="1:3" ht="12.75">
      <c r="A232">
        <v>2252</v>
      </c>
      <c r="B232" s="13">
        <v>0.06060804542499999</v>
      </c>
      <c r="C232">
        <v>0.02182927739468735</v>
      </c>
    </row>
    <row r="233" spans="1:3" ht="12.75">
      <c r="A233">
        <v>2254</v>
      </c>
      <c r="B233" s="13">
        <v>0.0569794607</v>
      </c>
      <c r="C233">
        <v>0.02256303461803818</v>
      </c>
    </row>
    <row r="234" spans="1:3" ht="12.75">
      <c r="A234">
        <v>2256</v>
      </c>
      <c r="B234" s="13">
        <v>0.05339128265</v>
      </c>
      <c r="C234">
        <v>0.023321070573044007</v>
      </c>
    </row>
    <row r="235" spans="1:3" ht="12.75">
      <c r="A235">
        <v>2258</v>
      </c>
      <c r="B235" s="13">
        <v>0.049811338324999996</v>
      </c>
      <c r="C235">
        <v>0.024066759651695375</v>
      </c>
    </row>
    <row r="236" spans="1:3" ht="12.75">
      <c r="A236">
        <v>2260</v>
      </c>
      <c r="B236" s="13">
        <v>0.046187092049999996</v>
      </c>
      <c r="C236">
        <v>0.02498354115982998</v>
      </c>
    </row>
    <row r="237" spans="1:3" ht="12.75">
      <c r="A237">
        <v>2262</v>
      </c>
      <c r="B237" s="13">
        <v>0.042632385375</v>
      </c>
      <c r="C237">
        <v>0.025835994404605225</v>
      </c>
    </row>
    <row r="238" spans="1:3" ht="12.75">
      <c r="A238">
        <v>2264</v>
      </c>
      <c r="B238" s="13">
        <v>0.039022530624999996</v>
      </c>
      <c r="C238">
        <v>0.026823433247171662</v>
      </c>
    </row>
    <row r="239" spans="1:3" ht="12.75">
      <c r="A239">
        <v>2266</v>
      </c>
      <c r="B239" s="13">
        <v>0.03542185815</v>
      </c>
      <c r="C239">
        <v>0.027871672674139075</v>
      </c>
    </row>
    <row r="240" spans="1:3" ht="12.75">
      <c r="A240">
        <v>2268</v>
      </c>
      <c r="B240" s="13">
        <v>0.031844681725</v>
      </c>
      <c r="C240">
        <v>0.028886191640474543</v>
      </c>
    </row>
    <row r="241" spans="1:3" ht="12.75">
      <c r="A241">
        <v>2270</v>
      </c>
      <c r="B241" s="13">
        <v>0.028228746925</v>
      </c>
      <c r="C241">
        <v>0.03002656574141473</v>
      </c>
    </row>
    <row r="242" spans="1:3" ht="12.75">
      <c r="A242">
        <v>2272</v>
      </c>
      <c r="B242" s="13">
        <v>0.024627125899999998</v>
      </c>
      <c r="C242">
        <v>0.03111423216850563</v>
      </c>
    </row>
    <row r="243" spans="1:3" ht="12.75">
      <c r="A243">
        <v>2274</v>
      </c>
      <c r="B243" s="13">
        <v>0.021056356074999998</v>
      </c>
      <c r="C243">
        <v>0.03219162682451172</v>
      </c>
    </row>
    <row r="244" spans="1:3" ht="12.75">
      <c r="A244">
        <v>2276</v>
      </c>
      <c r="B244" s="13">
        <v>0.017425151175</v>
      </c>
      <c r="C244">
        <v>0.03329807295429302</v>
      </c>
    </row>
    <row r="245" spans="1:3" ht="12.75">
      <c r="A245">
        <v>2278</v>
      </c>
      <c r="B245" s="13">
        <v>0.013864978674999999</v>
      </c>
      <c r="C245">
        <v>0.03426610956258816</v>
      </c>
    </row>
    <row r="246" spans="1:3" ht="12.75">
      <c r="A246">
        <v>2280</v>
      </c>
      <c r="B246" s="13">
        <v>0.010277204925000002</v>
      </c>
      <c r="C246">
        <v>0.03521505520240246</v>
      </c>
    </row>
    <row r="247" spans="1:3" ht="12.75">
      <c r="A247">
        <v>2282</v>
      </c>
      <c r="B247" s="13">
        <v>0.006655804299999999</v>
      </c>
      <c r="C247">
        <v>0.03612073489734441</v>
      </c>
    </row>
    <row r="248" spans="1:3" ht="12.75">
      <c r="A248">
        <v>2284</v>
      </c>
      <c r="B248" s="13">
        <v>0.003081473525</v>
      </c>
      <c r="C248">
        <v>0.036898795618202425</v>
      </c>
    </row>
    <row r="249" spans="1:3" ht="12.75">
      <c r="A249" s="14">
        <v>2286</v>
      </c>
      <c r="B249" s="15">
        <v>-0.00064092435</v>
      </c>
      <c r="C249" s="14">
        <v>0.03758679677035731</v>
      </c>
    </row>
    <row r="250" spans="1:3" ht="12.75">
      <c r="A250">
        <v>2288</v>
      </c>
      <c r="B250" s="13">
        <v>-0.00431594915</v>
      </c>
      <c r="C250">
        <v>0.038209120840727556</v>
      </c>
    </row>
    <row r="251" spans="1:3" ht="12.75">
      <c r="A251">
        <v>2290</v>
      </c>
      <c r="B251" s="13">
        <v>-0.007910448275</v>
      </c>
      <c r="C251">
        <v>0.038642402821032006</v>
      </c>
    </row>
    <row r="252" spans="1:3" ht="12.75">
      <c r="A252">
        <v>2292</v>
      </c>
      <c r="B252" s="13">
        <v>-0.011542368474999998</v>
      </c>
      <c r="C252">
        <v>0.03908253264872633</v>
      </c>
    </row>
    <row r="253" spans="1:3" ht="12.75">
      <c r="A253">
        <v>2294</v>
      </c>
      <c r="B253" s="13">
        <v>-0.015091702624999998</v>
      </c>
      <c r="C253">
        <v>0.03930612524153191</v>
      </c>
    </row>
    <row r="254" spans="1:3" ht="12.75">
      <c r="A254">
        <v>2296</v>
      </c>
      <c r="B254" s="13">
        <v>-0.018705895825</v>
      </c>
      <c r="C254">
        <v>0.03937481122595756</v>
      </c>
    </row>
    <row r="255" spans="1:3" ht="12.75">
      <c r="A255">
        <v>2298</v>
      </c>
      <c r="B255" s="13">
        <v>-0.022310370274999998</v>
      </c>
      <c r="C255">
        <v>0.03935001371798516</v>
      </c>
    </row>
    <row r="256" spans="1:3" ht="12.75">
      <c r="A256">
        <v>2300</v>
      </c>
      <c r="B256" s="13">
        <v>-0.025877820174999996</v>
      </c>
      <c r="C256">
        <v>0.039165744370039585</v>
      </c>
    </row>
    <row r="257" spans="1:3" ht="12.75">
      <c r="A257">
        <v>2302</v>
      </c>
      <c r="B257" s="13">
        <v>-0.029491220324999998</v>
      </c>
      <c r="C257">
        <v>0.038721256821278985</v>
      </c>
    </row>
    <row r="258" spans="1:3" ht="12.75">
      <c r="A258">
        <v>2304</v>
      </c>
      <c r="B258" s="13">
        <v>-0.033116251875</v>
      </c>
      <c r="C258">
        <v>0.03823153197763986</v>
      </c>
    </row>
    <row r="259" spans="1:3" ht="12.75">
      <c r="A259">
        <v>2306</v>
      </c>
      <c r="B259" s="13">
        <v>-0.03667587235</v>
      </c>
      <c r="C259">
        <v>0.037578703859805655</v>
      </c>
    </row>
    <row r="260" spans="1:3" ht="12.75">
      <c r="A260">
        <v>2308</v>
      </c>
      <c r="B260" s="13">
        <v>-0.040302248974999996</v>
      </c>
      <c r="C260">
        <v>0.03689122148396818</v>
      </c>
    </row>
    <row r="261" spans="1:3" ht="12.75">
      <c r="A261">
        <v>2310</v>
      </c>
      <c r="B261" s="13">
        <v>-0.043881478</v>
      </c>
      <c r="C261">
        <v>0.036049662541858644</v>
      </c>
    </row>
    <row r="262" spans="1:3" ht="12.75">
      <c r="A262">
        <v>2312</v>
      </c>
      <c r="B262" s="13">
        <v>-0.047451221525000004</v>
      </c>
      <c r="C262">
        <v>0.03516815782330821</v>
      </c>
    </row>
    <row r="263" spans="1:3" ht="12.75">
      <c r="A263">
        <v>2314</v>
      </c>
      <c r="B263" s="13">
        <v>-0.051115812275</v>
      </c>
      <c r="C263">
        <v>0.034277418886307795</v>
      </c>
    </row>
    <row r="264" spans="1:3" ht="12.75">
      <c r="A264">
        <v>2316</v>
      </c>
      <c r="B264" s="13">
        <v>-0.05468033877499999</v>
      </c>
      <c r="C264">
        <v>0.033322351685948</v>
      </c>
    </row>
    <row r="265" spans="1:3" ht="12.75">
      <c r="A265">
        <v>2318</v>
      </c>
      <c r="B265" s="13">
        <v>-0.058286617025</v>
      </c>
      <c r="C265">
        <v>0.032296212130102454</v>
      </c>
    </row>
    <row r="266" spans="1:3" ht="12.75">
      <c r="A266">
        <v>2320</v>
      </c>
      <c r="B266" s="13">
        <v>-0.0618603258</v>
      </c>
      <c r="C266">
        <v>0.03139883285623913</v>
      </c>
    </row>
    <row r="267" spans="1:3" ht="12.75">
      <c r="A267">
        <v>2322</v>
      </c>
      <c r="B267" s="13">
        <v>-0.06554230145</v>
      </c>
      <c r="C267">
        <v>0.030413676629469314</v>
      </c>
    </row>
    <row r="268" spans="1:3" ht="12.75">
      <c r="A268">
        <v>2324</v>
      </c>
      <c r="B268" s="13">
        <v>-0.0691496993</v>
      </c>
      <c r="C268">
        <v>0.0295628834689098</v>
      </c>
    </row>
    <row r="269" spans="1:3" ht="12.75">
      <c r="A269">
        <v>2326</v>
      </c>
      <c r="B269" s="13">
        <v>-0.072737791825</v>
      </c>
      <c r="C269">
        <v>0.028658241326602683</v>
      </c>
    </row>
    <row r="270" spans="1:3" ht="12.75">
      <c r="A270">
        <v>2328</v>
      </c>
      <c r="B270" s="13">
        <v>-0.0763349811</v>
      </c>
      <c r="C270">
        <v>0.027786282092292672</v>
      </c>
    </row>
    <row r="271" spans="1:3" ht="12.75">
      <c r="A271">
        <v>2330</v>
      </c>
      <c r="B271" s="13">
        <v>-0.079889299025</v>
      </c>
      <c r="C271">
        <v>0.02701849314251946</v>
      </c>
    </row>
    <row r="272" spans="1:3" ht="12.75">
      <c r="A272">
        <v>2332</v>
      </c>
      <c r="B272" s="13">
        <v>-0.083441167825</v>
      </c>
      <c r="C272">
        <v>0.026195610147836838</v>
      </c>
    </row>
    <row r="273" spans="1:3" ht="12.75">
      <c r="A273">
        <v>2334</v>
      </c>
      <c r="B273" s="13">
        <v>-0.08704088397500001</v>
      </c>
      <c r="C273">
        <v>0.025413399216439505</v>
      </c>
    </row>
    <row r="274" spans="1:3" ht="12.75">
      <c r="A274">
        <v>2336</v>
      </c>
      <c r="B274" s="13">
        <v>-0.0906979563</v>
      </c>
      <c r="C274">
        <v>0.024713984985301495</v>
      </c>
    </row>
    <row r="275" spans="1:3" ht="12.75">
      <c r="A275">
        <v>2338</v>
      </c>
      <c r="B275" s="13">
        <v>-0.09426794085</v>
      </c>
      <c r="C275">
        <v>0.024050055054274634</v>
      </c>
    </row>
    <row r="276" spans="1:3" ht="12.75">
      <c r="A276">
        <v>2340</v>
      </c>
      <c r="B276" s="13">
        <v>-0.09788008145</v>
      </c>
      <c r="C276">
        <v>0.023375957107426446</v>
      </c>
    </row>
    <row r="277" spans="1:3" ht="12.75">
      <c r="A277" s="14">
        <v>2341</v>
      </c>
      <c r="B277" s="15">
        <v>-0.10026075535000001</v>
      </c>
      <c r="C277" s="14">
        <v>0.022928979432342254</v>
      </c>
    </row>
    <row r="278" spans="1:3" ht="12.75">
      <c r="A278">
        <v>2342</v>
      </c>
      <c r="B278" s="13">
        <v>-0.10146731095</v>
      </c>
      <c r="C278">
        <v>0.022744087552815786</v>
      </c>
    </row>
    <row r="279" spans="1:3" ht="12.75">
      <c r="A279">
        <v>2352</v>
      </c>
      <c r="B279" s="13">
        <v>-0.11467790674999999</v>
      </c>
      <c r="C279">
        <v>0.020592099632917638</v>
      </c>
    </row>
    <row r="280" spans="1:3" ht="12.75">
      <c r="A280">
        <v>2362</v>
      </c>
      <c r="B280" s="13">
        <v>-0.1279786148</v>
      </c>
      <c r="C280">
        <v>0.018599583552992665</v>
      </c>
    </row>
    <row r="281" spans="1:3" ht="12.75">
      <c r="A281">
        <v>2372</v>
      </c>
      <c r="B281" s="13">
        <v>-0.141152193825</v>
      </c>
      <c r="C281">
        <v>0.0169782000505459</v>
      </c>
    </row>
    <row r="282" spans="1:3" ht="12.75">
      <c r="A282">
        <v>2382</v>
      </c>
      <c r="B282" s="13">
        <v>-0.154356087575</v>
      </c>
      <c r="C282">
        <v>0.015541708427625612</v>
      </c>
    </row>
    <row r="283" spans="1:3" ht="12.75">
      <c r="A283">
        <v>2392</v>
      </c>
      <c r="B283" s="13">
        <v>-0.1675858332</v>
      </c>
      <c r="C283">
        <v>0.014399466731942725</v>
      </c>
    </row>
    <row r="284" spans="1:3" ht="12.75">
      <c r="A284">
        <v>2402</v>
      </c>
      <c r="B284" s="13">
        <v>-0.180752694625</v>
      </c>
      <c r="C284">
        <v>0.01342063957624536</v>
      </c>
    </row>
    <row r="285" spans="1:3" ht="12.75">
      <c r="A285">
        <v>2412</v>
      </c>
      <c r="B285" s="13">
        <v>-0.19400316062499998</v>
      </c>
      <c r="C285">
        <v>0.012601491771048126</v>
      </c>
    </row>
    <row r="286" spans="1:3" ht="12.75">
      <c r="A286" s="14">
        <v>2416</v>
      </c>
      <c r="B286" s="15">
        <v>-0.20004880625</v>
      </c>
      <c r="C286" s="14">
        <v>0.012224860164605318</v>
      </c>
    </row>
    <row r="287" spans="1:3" ht="12.75">
      <c r="A287">
        <v>2422</v>
      </c>
      <c r="B287" s="13">
        <v>-0.207226662925</v>
      </c>
      <c r="C287">
        <v>0.011807867760667676</v>
      </c>
    </row>
    <row r="288" spans="1:3" ht="12.75">
      <c r="A288">
        <v>2432</v>
      </c>
      <c r="B288" s="13">
        <v>-0.22040807915</v>
      </c>
      <c r="C288">
        <v>0.011213246345647365</v>
      </c>
    </row>
    <row r="289" spans="1:3" ht="12.75">
      <c r="A289">
        <v>2442</v>
      </c>
      <c r="B289" s="13">
        <v>-0.233605791775</v>
      </c>
      <c r="C289">
        <v>0.010661268343918513</v>
      </c>
    </row>
    <row r="290" spans="1:3" ht="12.75">
      <c r="A290">
        <v>2452</v>
      </c>
      <c r="B290" s="13">
        <v>-0.24682494785</v>
      </c>
      <c r="C290">
        <v>0.01018306033452598</v>
      </c>
    </row>
    <row r="291" spans="1:3" ht="12.75">
      <c r="A291">
        <v>2477</v>
      </c>
      <c r="B291" s="13">
        <v>-0.27815502565</v>
      </c>
      <c r="C291">
        <v>0.009168126347136575</v>
      </c>
    </row>
    <row r="292" spans="1:3" ht="12.75">
      <c r="A292" s="14">
        <v>2494</v>
      </c>
      <c r="B292" s="15">
        <v>-0.29974282630000004</v>
      </c>
      <c r="C292" s="14">
        <v>0.0085805602900331</v>
      </c>
    </row>
    <row r="293" spans="1:3" ht="12.75">
      <c r="A293">
        <v>2502</v>
      </c>
      <c r="B293" s="13">
        <v>-0.30935631835</v>
      </c>
      <c r="C293">
        <v>0.008327086181344456</v>
      </c>
    </row>
    <row r="294" spans="1:3" ht="12.75">
      <c r="A294">
        <v>2527</v>
      </c>
      <c r="B294" s="13">
        <v>-0.340634031525</v>
      </c>
      <c r="C294">
        <v>0.007680875413394535</v>
      </c>
    </row>
    <row r="295" spans="1:3" ht="12.75">
      <c r="A295">
        <v>2552</v>
      </c>
      <c r="B295" s="13">
        <v>-0.371827829125</v>
      </c>
      <c r="C295">
        <v>0.007150996208920558</v>
      </c>
    </row>
    <row r="296" spans="1:3" ht="12.75">
      <c r="A296" s="14">
        <v>2574</v>
      </c>
      <c r="B296" s="15">
        <v>-0.39949784899999996</v>
      </c>
      <c r="C296" s="14">
        <v>0.006743573350068941</v>
      </c>
    </row>
    <row r="297" spans="1:3" ht="12.75">
      <c r="A297">
        <v>2577</v>
      </c>
      <c r="B297" s="13">
        <v>-0.4031320395</v>
      </c>
      <c r="C297">
        <v>0.006720954702629675</v>
      </c>
    </row>
    <row r="298" spans="1:3" ht="12.75">
      <c r="A298">
        <v>2602</v>
      </c>
      <c r="B298" s="13">
        <v>-0.434329234775</v>
      </c>
      <c r="C298">
        <v>0.006265157830149441</v>
      </c>
    </row>
    <row r="299" spans="1:3" ht="12.75">
      <c r="A299">
        <v>2627</v>
      </c>
      <c r="B299" s="13">
        <v>-0.46556028239999997</v>
      </c>
      <c r="C299">
        <v>0.005935008581746958</v>
      </c>
    </row>
    <row r="300" spans="1:3" ht="12.75">
      <c r="A300">
        <v>2652</v>
      </c>
      <c r="B300" s="13">
        <v>-0.49674364595</v>
      </c>
      <c r="C300">
        <v>0.0056392023255573045</v>
      </c>
    </row>
    <row r="301" spans="1:3" ht="12.75">
      <c r="A301" s="14">
        <v>2654</v>
      </c>
      <c r="B301" s="15">
        <v>-0.5003654120000001</v>
      </c>
      <c r="C301" s="14">
        <v>0.005548520225273279</v>
      </c>
    </row>
    <row r="302" spans="1:3" ht="12.75">
      <c r="A302">
        <v>2677</v>
      </c>
      <c r="B302" s="13">
        <v>-0.5279210538499999</v>
      </c>
      <c r="C302">
        <v>0.005313099532430653</v>
      </c>
    </row>
    <row r="303" spans="1:3" ht="12.75">
      <c r="A303">
        <v>2702</v>
      </c>
      <c r="B303" s="13">
        <v>-0.5590954528250001</v>
      </c>
      <c r="C303">
        <v>0.005011482981485958</v>
      </c>
    </row>
    <row r="304" spans="1:3" ht="12.75">
      <c r="A304">
        <v>2727</v>
      </c>
      <c r="B304" s="13">
        <v>-0.590334889675</v>
      </c>
      <c r="C304">
        <v>0.004751783556988342</v>
      </c>
    </row>
    <row r="305" spans="1:3" ht="12.75">
      <c r="A305" s="14">
        <v>2734</v>
      </c>
      <c r="B305" s="15">
        <v>-0.5999166675000001</v>
      </c>
      <c r="C305" s="14">
        <v>0.0047534436412040686</v>
      </c>
    </row>
    <row r="306" spans="1:3" ht="12.75">
      <c r="A306">
        <v>2752</v>
      </c>
      <c r="B306" s="13">
        <v>-0.621465865275</v>
      </c>
      <c r="C306">
        <v>0.004580483616978129</v>
      </c>
    </row>
    <row r="307" spans="1:3" ht="12.75">
      <c r="A307">
        <v>2777</v>
      </c>
      <c r="B307" s="13">
        <v>-0.6527866985999999</v>
      </c>
      <c r="C307">
        <v>0.004436782577054359</v>
      </c>
    </row>
    <row r="308" spans="1:3" ht="12.75">
      <c r="A308">
        <v>2802</v>
      </c>
      <c r="B308" s="13">
        <v>-0.6839570001499999</v>
      </c>
      <c r="C308">
        <v>0.004249919347521716</v>
      </c>
    </row>
    <row r="309" spans="1:3" ht="12.75">
      <c r="A309" s="14">
        <v>2815</v>
      </c>
      <c r="B309" s="15">
        <v>-0.7007423154749999</v>
      </c>
      <c r="C309" s="14">
        <v>0.004168471465687666</v>
      </c>
    </row>
    <row r="310" spans="1:3" ht="12.75">
      <c r="A310">
        <v>2827</v>
      </c>
      <c r="B310" s="13">
        <v>-0.7151506966750001</v>
      </c>
      <c r="C310">
        <v>0.004067102573264904</v>
      </c>
    </row>
    <row r="311" spans="1:3" ht="12.75">
      <c r="A311">
        <v>2852</v>
      </c>
      <c r="B311" s="13">
        <v>-0.7462850777250001</v>
      </c>
      <c r="C311">
        <v>0.003913233517519814</v>
      </c>
    </row>
    <row r="312" spans="1:3" ht="12.75">
      <c r="A312">
        <v>2877</v>
      </c>
      <c r="B312" s="13">
        <v>-0.7775667561499999</v>
      </c>
      <c r="C312">
        <v>0.0038371809093868717</v>
      </c>
    </row>
    <row r="313" spans="1:3" ht="12.75">
      <c r="A313" s="14">
        <v>2895</v>
      </c>
      <c r="B313" s="15">
        <v>-0.8002398534999999</v>
      </c>
      <c r="C313" s="14">
        <v>0.0036516664982795054</v>
      </c>
    </row>
    <row r="314" spans="1:3" ht="12.75">
      <c r="A314">
        <v>2902</v>
      </c>
      <c r="B314" s="13">
        <v>-0.80863046245</v>
      </c>
      <c r="C314">
        <v>0.0036407721956138056</v>
      </c>
    </row>
    <row r="315" spans="1:3" ht="12.75">
      <c r="A315">
        <v>2927</v>
      </c>
      <c r="B315" s="13">
        <v>-0.839764400325</v>
      </c>
      <c r="C315">
        <v>0.0034857618319704</v>
      </c>
    </row>
    <row r="316" spans="1:3" ht="12.75">
      <c r="A316">
        <v>2952</v>
      </c>
      <c r="B316" s="13">
        <v>-0.87083948145</v>
      </c>
      <c r="C316">
        <v>0.0033724610842471095</v>
      </c>
    </row>
    <row r="317" spans="1:3" ht="12.75">
      <c r="A317" s="14">
        <v>2975</v>
      </c>
      <c r="B317" s="15">
        <v>-0.899698189975</v>
      </c>
      <c r="C317" s="14">
        <v>0.0032616504628474085</v>
      </c>
    </row>
    <row r="318" spans="1:3" ht="12.75">
      <c r="A318">
        <v>2977</v>
      </c>
      <c r="B318" s="13">
        <v>-0.9020651798749999</v>
      </c>
      <c r="C318">
        <v>0.0032886268313529537</v>
      </c>
    </row>
    <row r="319" spans="1:3" ht="12.75">
      <c r="A319">
        <v>3002</v>
      </c>
      <c r="B319" s="13">
        <v>-0.9331080647249999</v>
      </c>
      <c r="C319">
        <v>0.003192549457367819</v>
      </c>
    </row>
    <row r="320" spans="1:3" ht="12.75">
      <c r="A320">
        <v>3027</v>
      </c>
      <c r="B320" s="13">
        <v>-0.964170216025</v>
      </c>
      <c r="C320">
        <v>0.0030352564779277933</v>
      </c>
    </row>
    <row r="321" spans="1:3" ht="12.75">
      <c r="A321">
        <v>3052</v>
      </c>
      <c r="B321" s="13">
        <v>-0.9952193442</v>
      </c>
      <c r="C321">
        <v>0.002911476448592734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0"/>
  <sheetViews>
    <sheetView workbookViewId="0" topLeftCell="A211">
      <selection activeCell="A233" sqref="A233:C233"/>
    </sheetView>
  </sheetViews>
  <sheetFormatPr defaultColWidth="9.140625" defaultRowHeight="12.75"/>
  <cols>
    <col min="1" max="1" width="6.7109375" style="0" customWidth="1"/>
    <col min="2" max="2" width="10.140625" style="13" customWidth="1"/>
    <col min="4" max="4" width="3.57421875" style="0" customWidth="1"/>
    <col min="5" max="5" width="11.00390625" style="0" customWidth="1"/>
    <col min="7" max="7" width="5.8515625" style="0" customWidth="1"/>
  </cols>
  <sheetData>
    <row r="1" ht="12.75">
      <c r="A1" s="4" t="s">
        <v>101</v>
      </c>
    </row>
    <row r="2" spans="1:10" s="4" customFormat="1" ht="12.75">
      <c r="A2" s="4" t="s">
        <v>0</v>
      </c>
      <c r="B2" s="5"/>
      <c r="E2"/>
      <c r="F2"/>
      <c r="G2"/>
      <c r="H2" t="s">
        <v>1</v>
      </c>
      <c r="I2"/>
      <c r="J2"/>
    </row>
    <row r="3" s="4" customFormat="1" ht="12.75">
      <c r="B3" s="5"/>
    </row>
    <row r="4" spans="1:7" s="6" customFormat="1" ht="12.75">
      <c r="A4" s="6" t="s">
        <v>2</v>
      </c>
      <c r="B4" s="7"/>
      <c r="C4" s="6" t="s">
        <v>3</v>
      </c>
      <c r="E4" s="6" t="s">
        <v>4</v>
      </c>
      <c r="F4" s="6">
        <v>8</v>
      </c>
      <c r="G4" s="6" t="s">
        <v>5</v>
      </c>
    </row>
    <row r="5" spans="1:10" s="4" customFormat="1" ht="12.75">
      <c r="A5" s="6" t="s">
        <v>6</v>
      </c>
      <c r="B5" s="5"/>
      <c r="C5" s="6">
        <v>25</v>
      </c>
      <c r="E5" t="s">
        <v>7</v>
      </c>
      <c r="F5" s="1">
        <v>4.23</v>
      </c>
      <c r="G5" t="s">
        <v>8</v>
      </c>
      <c r="H5" t="s">
        <v>9</v>
      </c>
      <c r="I5" s="1">
        <v>0.53</v>
      </c>
      <c r="J5" t="s">
        <v>5</v>
      </c>
    </row>
    <row r="6" spans="1:10" s="4" customFormat="1" ht="12.75">
      <c r="A6" s="6" t="s">
        <v>10</v>
      </c>
      <c r="B6" s="5"/>
      <c r="C6" s="6">
        <v>10</v>
      </c>
      <c r="E6" t="s">
        <v>11</v>
      </c>
      <c r="F6" s="8">
        <v>20</v>
      </c>
      <c r="G6" t="s">
        <v>12</v>
      </c>
      <c r="H6" t="s">
        <v>13</v>
      </c>
      <c r="I6" s="9">
        <v>1.2378432499636972E-06</v>
      </c>
      <c r="J6" t="s">
        <v>14</v>
      </c>
    </row>
    <row r="7" spans="1:10" s="4" customFormat="1" ht="12.75">
      <c r="A7" s="6" t="s">
        <v>15</v>
      </c>
      <c r="B7" s="5"/>
      <c r="C7" s="6">
        <v>2</v>
      </c>
      <c r="E7" t="s">
        <v>16</v>
      </c>
      <c r="F7" s="10">
        <v>1</v>
      </c>
      <c r="G7" t="s">
        <v>17</v>
      </c>
      <c r="H7"/>
      <c r="I7" s="1"/>
      <c r="J7"/>
    </row>
    <row r="8" spans="1:3" s="4" customFormat="1" ht="12.75">
      <c r="A8" s="6"/>
      <c r="B8" s="5"/>
      <c r="C8" s="6"/>
    </row>
    <row r="9" spans="1:10" s="11" customFormat="1" ht="12.75">
      <c r="A9" s="11" t="s">
        <v>18</v>
      </c>
      <c r="B9" s="12" t="s">
        <v>19</v>
      </c>
      <c r="C9" s="11" t="s">
        <v>20</v>
      </c>
      <c r="E9"/>
      <c r="F9"/>
      <c r="G9"/>
      <c r="H9"/>
      <c r="I9"/>
      <c r="J9"/>
    </row>
    <row r="10" spans="1:10" ht="12.75">
      <c r="A10">
        <v>1</v>
      </c>
      <c r="B10" s="13">
        <v>-0.99978664355</v>
      </c>
      <c r="C10" s="13">
        <v>0.0027715254456286637</v>
      </c>
      <c r="E10" s="11"/>
      <c r="F10" s="11"/>
      <c r="G10" s="11"/>
      <c r="H10" s="11"/>
      <c r="I10" s="11"/>
      <c r="J10" s="11"/>
    </row>
    <row r="11" spans="1:3" ht="12.75">
      <c r="A11">
        <v>3</v>
      </c>
      <c r="B11" s="13">
        <v>-0.996178600375</v>
      </c>
      <c r="C11" s="13">
        <v>0.0012865793369645166</v>
      </c>
    </row>
    <row r="12" spans="1:3" ht="12.75">
      <c r="A12">
        <v>5</v>
      </c>
      <c r="B12" s="13">
        <v>-0.99257666835</v>
      </c>
      <c r="C12" s="13">
        <v>0.00011377211056935044</v>
      </c>
    </row>
    <row r="13" spans="1:3" ht="12.75">
      <c r="A13">
        <v>7</v>
      </c>
      <c r="B13" s="13">
        <v>-0.9889651808500001</v>
      </c>
      <c r="C13" s="13">
        <v>-0.0009608778624454032</v>
      </c>
    </row>
    <row r="14" spans="1:3" ht="12.75">
      <c r="A14">
        <v>9</v>
      </c>
      <c r="B14" s="13">
        <v>-0.9853475899749999</v>
      </c>
      <c r="C14" s="13">
        <v>-0.0017222104240895908</v>
      </c>
    </row>
    <row r="15" spans="1:3" ht="12.75">
      <c r="A15">
        <v>11</v>
      </c>
      <c r="B15" s="13">
        <v>-0.98175181575</v>
      </c>
      <c r="C15" s="13">
        <v>-0.0022833287783940595</v>
      </c>
    </row>
    <row r="16" spans="1:3" ht="12.75">
      <c r="A16">
        <v>13</v>
      </c>
      <c r="B16" s="13">
        <v>-0.9781157748</v>
      </c>
      <c r="C16" s="13">
        <v>-0.002658192354014524</v>
      </c>
    </row>
    <row r="17" spans="1:3" ht="12.75">
      <c r="A17">
        <v>15</v>
      </c>
      <c r="B17" s="13">
        <v>-0.9745258862499999</v>
      </c>
      <c r="C17" s="13">
        <v>-0.0029392725762774187</v>
      </c>
    </row>
    <row r="18" spans="1:3" ht="12.75">
      <c r="A18">
        <v>25</v>
      </c>
      <c r="B18" s="13">
        <v>-0.9613376669</v>
      </c>
      <c r="C18" s="13">
        <v>-0.0034129900689317287</v>
      </c>
    </row>
    <row r="19" spans="1:3" ht="12.75">
      <c r="A19">
        <v>35</v>
      </c>
      <c r="B19" s="13">
        <v>-0.948139378925</v>
      </c>
      <c r="C19" s="13">
        <v>-0.003572462260042739</v>
      </c>
    </row>
    <row r="20" spans="1:3" ht="12.75">
      <c r="A20">
        <v>45</v>
      </c>
      <c r="B20" s="13">
        <v>-0.934903700975</v>
      </c>
      <c r="C20" s="13">
        <v>-0.0036549899430592153</v>
      </c>
    </row>
    <row r="21" spans="1:3" ht="12.75">
      <c r="A21">
        <v>55</v>
      </c>
      <c r="B21" s="13">
        <v>-0.92169392155</v>
      </c>
      <c r="C21" s="13">
        <v>-0.003697551983283903</v>
      </c>
    </row>
    <row r="22" spans="1:3" ht="12.75">
      <c r="A22">
        <v>65</v>
      </c>
      <c r="B22" s="13">
        <v>-0.9085141769499999</v>
      </c>
      <c r="C22" s="13">
        <v>-0.003716028369156954</v>
      </c>
    </row>
    <row r="23" spans="1:3" ht="12.75">
      <c r="A23" s="14">
        <v>71</v>
      </c>
      <c r="B23" s="15">
        <v>-0.9001527631249999</v>
      </c>
      <c r="C23" s="15">
        <v>-0.0037404794234537657</v>
      </c>
    </row>
    <row r="24" spans="1:3" ht="12.75">
      <c r="A24">
        <v>75</v>
      </c>
      <c r="B24" s="13">
        <v>-0.8953466624249999</v>
      </c>
      <c r="C24" s="13">
        <v>-0.0037222516810556435</v>
      </c>
    </row>
    <row r="25" spans="1:3" ht="12.75">
      <c r="A25">
        <v>100</v>
      </c>
      <c r="B25" s="13">
        <v>-0.8640417212</v>
      </c>
      <c r="C25" s="13">
        <v>-0.003842563297984444</v>
      </c>
    </row>
    <row r="26" spans="1:3" ht="12.75">
      <c r="A26">
        <v>125</v>
      </c>
      <c r="B26" s="13">
        <v>-0.832912463875</v>
      </c>
      <c r="C26" s="13">
        <v>-0.003914326638111111</v>
      </c>
    </row>
    <row r="27" spans="1:3" ht="12.75">
      <c r="A27">
        <v>150</v>
      </c>
      <c r="B27" s="13">
        <v>-0.80168440185</v>
      </c>
      <c r="C27" s="13">
        <v>-0.00397607078502523</v>
      </c>
    </row>
    <row r="28" spans="1:3" ht="12.75">
      <c r="A28" s="14">
        <v>151</v>
      </c>
      <c r="B28" s="15">
        <v>-0.799296178425</v>
      </c>
      <c r="C28" s="15">
        <v>-0.004028914652222102</v>
      </c>
    </row>
    <row r="29" spans="1:3" ht="12.75">
      <c r="A29">
        <v>175</v>
      </c>
      <c r="B29" s="13">
        <v>-0.770528935</v>
      </c>
      <c r="C29" s="13">
        <v>-0.004073354569713606</v>
      </c>
    </row>
    <row r="30" spans="1:3" ht="12.75">
      <c r="A30">
        <v>200</v>
      </c>
      <c r="B30" s="13">
        <v>-0.739264657025</v>
      </c>
      <c r="C30" s="13">
        <v>-0.004149049404633138</v>
      </c>
    </row>
    <row r="31" spans="1:3" ht="12.75">
      <c r="A31">
        <v>225</v>
      </c>
      <c r="B31" s="13">
        <v>-0.708151688325</v>
      </c>
      <c r="C31" s="13">
        <v>-0.0042562024577044635</v>
      </c>
    </row>
    <row r="32" spans="1:3" ht="12.75">
      <c r="A32" s="14">
        <v>231</v>
      </c>
      <c r="B32" s="15">
        <v>-0.699707742875</v>
      </c>
      <c r="C32" s="15">
        <v>-0.004274599166612748</v>
      </c>
    </row>
    <row r="33" spans="1:3" ht="12.75">
      <c r="A33">
        <v>250</v>
      </c>
      <c r="B33" s="13">
        <v>-0.6769565534249999</v>
      </c>
      <c r="C33" s="13">
        <v>-0.004361271388435362</v>
      </c>
    </row>
    <row r="34" spans="1:3" ht="12.75">
      <c r="A34">
        <v>275</v>
      </c>
      <c r="B34" s="13">
        <v>-0.645784759075</v>
      </c>
      <c r="C34" s="13">
        <v>-0.00443211987186273</v>
      </c>
    </row>
    <row r="35" spans="1:3" ht="12.75">
      <c r="A35">
        <v>300</v>
      </c>
      <c r="B35" s="13">
        <v>-0.6145511068249999</v>
      </c>
      <c r="C35" s="13">
        <v>-0.004563473685113931</v>
      </c>
    </row>
    <row r="36" spans="1:3" ht="12.75">
      <c r="A36" s="14">
        <v>311</v>
      </c>
      <c r="B36" s="15">
        <v>-0.600098190425</v>
      </c>
      <c r="C36" s="15">
        <v>-0.004687552223277338</v>
      </c>
    </row>
    <row r="37" spans="1:3" ht="12.75">
      <c r="A37">
        <v>325</v>
      </c>
      <c r="B37" s="13">
        <v>-0.58338871245</v>
      </c>
      <c r="C37" s="13">
        <v>-0.004719301303017858</v>
      </c>
    </row>
    <row r="38" spans="1:3" ht="12.75">
      <c r="A38">
        <v>350</v>
      </c>
      <c r="B38" s="13">
        <v>-0.552162345375</v>
      </c>
      <c r="C38" s="13">
        <v>-0.00491848644736695</v>
      </c>
    </row>
    <row r="39" spans="1:3" ht="12.75">
      <c r="A39">
        <v>375</v>
      </c>
      <c r="B39" s="13">
        <v>-0.520983102575</v>
      </c>
      <c r="C39" s="13">
        <v>-0.005112925042689338</v>
      </c>
    </row>
    <row r="40" spans="1:3" ht="12.75">
      <c r="A40" s="14">
        <v>391</v>
      </c>
      <c r="B40" s="15">
        <v>-0.5006147096</v>
      </c>
      <c r="C40" s="15">
        <v>-0.005284788129459092</v>
      </c>
    </row>
    <row r="41" spans="1:3" ht="12.75">
      <c r="A41">
        <v>400</v>
      </c>
      <c r="B41" s="13">
        <v>-0.489836048275</v>
      </c>
      <c r="C41" s="13">
        <v>-0.00535955859450097</v>
      </c>
    </row>
    <row r="42" spans="1:3" ht="12.75">
      <c r="A42">
        <v>425</v>
      </c>
      <c r="B42" s="13">
        <v>-0.4586761108</v>
      </c>
      <c r="C42" s="13">
        <v>-0.005645308636613806</v>
      </c>
    </row>
    <row r="43" spans="1:3" ht="12.75">
      <c r="A43">
        <v>450</v>
      </c>
      <c r="B43" s="13">
        <v>-0.4274224457</v>
      </c>
      <c r="C43" s="13">
        <v>-0.005951279983924206</v>
      </c>
    </row>
    <row r="44" spans="1:3" ht="12.75">
      <c r="A44" s="17">
        <v>472</v>
      </c>
      <c r="B44" s="18">
        <v>-0.3999271689499999</v>
      </c>
      <c r="C44" s="18">
        <v>-0.006232159285770556</v>
      </c>
    </row>
    <row r="45" spans="1:3" ht="12.75">
      <c r="A45">
        <v>475</v>
      </c>
      <c r="B45" s="13">
        <v>-0.396297169175</v>
      </c>
      <c r="C45" s="13">
        <v>-0.006260840393193789</v>
      </c>
    </row>
    <row r="46" spans="1:3" ht="12.75">
      <c r="A46">
        <v>500</v>
      </c>
      <c r="B46" s="13">
        <v>-0.36506128549999994</v>
      </c>
      <c r="C46" s="13">
        <v>-0.006743528390258558</v>
      </c>
    </row>
    <row r="47" spans="1:3" ht="12.75">
      <c r="A47">
        <v>525</v>
      </c>
      <c r="B47" s="13">
        <v>-0.33384710185</v>
      </c>
      <c r="C47" s="13">
        <v>-0.007161331903103158</v>
      </c>
    </row>
    <row r="48" spans="1:3" ht="12.75">
      <c r="A48">
        <v>550</v>
      </c>
      <c r="B48" s="13">
        <v>-0.302630764525</v>
      </c>
      <c r="C48" s="13">
        <v>-0.007772922844324405</v>
      </c>
    </row>
    <row r="49" spans="1:3" ht="12.75">
      <c r="A49" s="14">
        <v>551</v>
      </c>
      <c r="B49" s="15">
        <v>-0.30023663209999996</v>
      </c>
      <c r="C49" s="15">
        <v>-0.007843846456194637</v>
      </c>
    </row>
    <row r="50" spans="1:3" ht="12.75">
      <c r="A50">
        <v>575</v>
      </c>
      <c r="B50" s="13">
        <v>-0.27143902729999997</v>
      </c>
      <c r="C50" s="13">
        <v>-0.008516854822132177</v>
      </c>
    </row>
    <row r="51" spans="1:3" ht="12.75">
      <c r="A51">
        <v>600</v>
      </c>
      <c r="B51" s="13">
        <v>-0.24010349144999998</v>
      </c>
      <c r="C51" s="13">
        <v>-0.009450859570400583</v>
      </c>
    </row>
    <row r="52" spans="1:3" ht="12.75">
      <c r="A52">
        <v>610</v>
      </c>
      <c r="B52" s="13">
        <v>-0.22692119665</v>
      </c>
      <c r="C52" s="13">
        <v>-0.009914941599863728</v>
      </c>
    </row>
    <row r="53" spans="1:3" ht="12.75">
      <c r="A53">
        <v>620</v>
      </c>
      <c r="B53" s="13">
        <v>-0.213744367675</v>
      </c>
      <c r="C53" s="13">
        <v>-0.010389474708006819</v>
      </c>
    </row>
    <row r="54" spans="1:3" ht="12.75">
      <c r="A54" s="14">
        <v>630</v>
      </c>
      <c r="B54" s="15">
        <v>-0.20054586200000002</v>
      </c>
      <c r="C54" s="15">
        <v>-0.01092895399843156</v>
      </c>
    </row>
    <row r="55" spans="1:3" ht="12.75">
      <c r="A55">
        <v>640</v>
      </c>
      <c r="B55" s="13">
        <v>-0.18732054812499999</v>
      </c>
      <c r="C55" s="13">
        <v>-0.011610709997347674</v>
      </c>
    </row>
    <row r="56" spans="1:3" ht="12.75">
      <c r="A56">
        <v>650</v>
      </c>
      <c r="B56" s="13">
        <v>-0.174129078825</v>
      </c>
      <c r="C56" s="13">
        <v>-0.01221535034256397</v>
      </c>
    </row>
    <row r="57" spans="1:3" ht="12.75">
      <c r="A57">
        <v>660</v>
      </c>
      <c r="B57" s="13">
        <v>-0.1609067661</v>
      </c>
      <c r="C57" s="13">
        <v>-0.01302791870416404</v>
      </c>
    </row>
    <row r="58" spans="1:3" ht="12.75">
      <c r="A58">
        <v>670</v>
      </c>
      <c r="B58" s="13">
        <v>-0.14770486275</v>
      </c>
      <c r="C58" s="13">
        <v>-0.0138641128853264</v>
      </c>
    </row>
    <row r="59" spans="1:3" ht="12.75">
      <c r="A59">
        <v>680</v>
      </c>
      <c r="B59" s="13">
        <v>-0.134538312325</v>
      </c>
      <c r="C59" s="13">
        <v>-0.014834975765077764</v>
      </c>
    </row>
    <row r="60" spans="1:3" ht="12.75">
      <c r="A60">
        <v>690</v>
      </c>
      <c r="B60" s="13">
        <v>-0.12121918529999999</v>
      </c>
      <c r="C60" s="13">
        <v>-0.016003189747417663</v>
      </c>
    </row>
    <row r="61" spans="1:3" ht="12.75">
      <c r="A61">
        <v>700</v>
      </c>
      <c r="B61" s="13">
        <v>-0.10798602645000001</v>
      </c>
      <c r="C61" s="13">
        <v>-0.017354148479178173</v>
      </c>
    </row>
    <row r="62" spans="1:3" ht="12.75">
      <c r="A62">
        <v>702</v>
      </c>
      <c r="B62" s="13">
        <v>-0.10439454402499998</v>
      </c>
      <c r="C62" s="13">
        <v>-0.017773201307604715</v>
      </c>
    </row>
    <row r="63" spans="1:3" ht="12.75">
      <c r="A63" s="14">
        <v>704</v>
      </c>
      <c r="B63" s="15">
        <v>-0.100810953225</v>
      </c>
      <c r="C63" s="15">
        <v>-0.01815561043889245</v>
      </c>
    </row>
    <row r="64" spans="1:3" ht="12.75">
      <c r="A64">
        <v>706</v>
      </c>
      <c r="B64" s="13">
        <v>-0.09718963812499999</v>
      </c>
      <c r="C64" s="13">
        <v>-0.01858372453582775</v>
      </c>
    </row>
    <row r="65" spans="1:3" ht="12.75">
      <c r="A65">
        <v>708</v>
      </c>
      <c r="B65" s="13">
        <v>-0.09358596450000001</v>
      </c>
      <c r="C65" s="13">
        <v>-0.019080562667961116</v>
      </c>
    </row>
    <row r="66" spans="1:3" ht="12.75">
      <c r="A66">
        <v>710</v>
      </c>
      <c r="B66" s="13">
        <v>-0.08998987927499999</v>
      </c>
      <c r="C66" s="13">
        <v>-0.019538575269381984</v>
      </c>
    </row>
    <row r="67" spans="1:3" ht="12.75">
      <c r="A67">
        <v>712</v>
      </c>
      <c r="B67" s="13">
        <v>-0.086365951775</v>
      </c>
      <c r="C67" s="13">
        <v>-0.020038549267831066</v>
      </c>
    </row>
    <row r="68" spans="1:3" ht="12.75">
      <c r="A68">
        <v>714</v>
      </c>
      <c r="B68" s="13">
        <v>-0.08283900185</v>
      </c>
      <c r="C68" s="13">
        <v>-0.020510939118194394</v>
      </c>
    </row>
    <row r="69" spans="1:3" ht="12.75">
      <c r="A69">
        <v>716</v>
      </c>
      <c r="B69" s="13">
        <v>-0.07921768675000002</v>
      </c>
      <c r="C69" s="13">
        <v>-0.021049857939948423</v>
      </c>
    </row>
    <row r="70" spans="1:3" ht="12.75">
      <c r="A70">
        <v>718</v>
      </c>
      <c r="B70" s="13">
        <v>-0.07556971895</v>
      </c>
      <c r="C70" s="13">
        <v>-0.021696720123738415</v>
      </c>
    </row>
    <row r="71" spans="1:3" ht="12.75">
      <c r="A71">
        <v>720</v>
      </c>
      <c r="B71" s="13">
        <v>-0.07203389774999999</v>
      </c>
      <c r="C71" s="13">
        <v>-0.022300401160297943</v>
      </c>
    </row>
    <row r="72" spans="1:3" ht="12.75">
      <c r="A72">
        <v>722</v>
      </c>
      <c r="B72" s="13">
        <v>-0.068404761</v>
      </c>
      <c r="C72" s="13">
        <v>-0.02295171845520899</v>
      </c>
    </row>
    <row r="73" spans="1:3" ht="12.75">
      <c r="A73">
        <v>724</v>
      </c>
      <c r="B73" s="13">
        <v>-0.06480574459999999</v>
      </c>
      <c r="C73" s="13">
        <v>-0.023618516703005018</v>
      </c>
    </row>
    <row r="74" spans="1:3" ht="12.75">
      <c r="A74">
        <v>726</v>
      </c>
      <c r="B74" s="13">
        <v>-0.061165761725000004</v>
      </c>
      <c r="C74" s="13">
        <v>-0.02430340654145943</v>
      </c>
    </row>
    <row r="75" spans="1:3" ht="12.75">
      <c r="A75">
        <v>728</v>
      </c>
      <c r="B75" s="13">
        <v>-0.0575454807</v>
      </c>
      <c r="C75" s="13">
        <v>-0.02512108514259446</v>
      </c>
    </row>
    <row r="76" spans="1:3" ht="12.75">
      <c r="A76">
        <v>730</v>
      </c>
      <c r="B76" s="13">
        <v>-0.053960467075</v>
      </c>
      <c r="C76" s="13">
        <v>-0.02588696837105804</v>
      </c>
    </row>
    <row r="77" spans="1:3" ht="12.75">
      <c r="A77">
        <v>732</v>
      </c>
      <c r="B77" s="13">
        <v>-0.05036873585</v>
      </c>
      <c r="C77" s="13">
        <v>-0.026660287709714747</v>
      </c>
    </row>
    <row r="78" spans="1:3" ht="12.75">
      <c r="A78">
        <v>734</v>
      </c>
      <c r="B78" s="13">
        <v>-0.0467323839</v>
      </c>
      <c r="C78" s="13">
        <v>-0.02759623738244106</v>
      </c>
    </row>
    <row r="79" spans="1:3" ht="12.75">
      <c r="A79">
        <v>736</v>
      </c>
      <c r="B79" s="13">
        <v>-0.043148886399999996</v>
      </c>
      <c r="C79" s="13">
        <v>-0.028520258155974268</v>
      </c>
    </row>
    <row r="80" spans="1:3" ht="12.75">
      <c r="A80">
        <v>738</v>
      </c>
      <c r="B80" s="13">
        <v>-0.0395373056</v>
      </c>
      <c r="C80" s="13">
        <v>-0.02949480474278841</v>
      </c>
    </row>
    <row r="81" spans="1:3" ht="12.75">
      <c r="A81">
        <v>740</v>
      </c>
      <c r="B81" s="13">
        <v>-0.0359381337</v>
      </c>
      <c r="C81" s="13">
        <v>-0.030590653894296698</v>
      </c>
    </row>
    <row r="82" spans="1:3" ht="12.75">
      <c r="A82">
        <v>742</v>
      </c>
      <c r="B82" s="13">
        <v>-0.032387050175</v>
      </c>
      <c r="C82" s="13">
        <v>-0.03161915985663109</v>
      </c>
    </row>
    <row r="83" spans="1:3" ht="12.75">
      <c r="A83">
        <v>744</v>
      </c>
      <c r="B83" s="13">
        <v>-0.0287658206</v>
      </c>
      <c r="C83" s="13">
        <v>-0.03276519488351859</v>
      </c>
    </row>
    <row r="84" spans="1:3" ht="12.75">
      <c r="A84">
        <v>746</v>
      </c>
      <c r="B84" s="13">
        <v>-0.025126941775</v>
      </c>
      <c r="C84" s="13">
        <v>-0.03391410803969192</v>
      </c>
    </row>
    <row r="85" spans="1:3" ht="12.75">
      <c r="A85">
        <v>748</v>
      </c>
      <c r="B85" s="13">
        <v>-0.0215805388</v>
      </c>
      <c r="C85" s="13">
        <v>-0.035044996675552664</v>
      </c>
    </row>
    <row r="86" spans="1:3" ht="12.75">
      <c r="A86">
        <v>750</v>
      </c>
      <c r="B86" s="13">
        <v>-0.017954473175</v>
      </c>
      <c r="C86" s="13">
        <v>-0.03624298574321871</v>
      </c>
    </row>
    <row r="87" spans="1:3" ht="12.75">
      <c r="A87">
        <v>752</v>
      </c>
      <c r="B87" s="13">
        <v>-0.014366139625</v>
      </c>
      <c r="C87" s="13">
        <v>-0.03727530568801467</v>
      </c>
    </row>
    <row r="88" spans="1:3" ht="12.75">
      <c r="A88">
        <v>754</v>
      </c>
      <c r="B88" s="13">
        <v>-0.010747670175000001</v>
      </c>
      <c r="C88" s="13">
        <v>-0.03834793060925117</v>
      </c>
    </row>
    <row r="89" spans="1:3" ht="12.75">
      <c r="A89">
        <v>756</v>
      </c>
      <c r="B89" s="13">
        <v>-0.007132761675</v>
      </c>
      <c r="C89" s="13">
        <v>-0.03939622539533292</v>
      </c>
    </row>
    <row r="90" spans="1:3" ht="12.75">
      <c r="A90">
        <v>758</v>
      </c>
      <c r="B90" s="13">
        <v>-0.0035735454999999998</v>
      </c>
      <c r="C90" s="13">
        <v>-0.04034549612610314</v>
      </c>
    </row>
    <row r="91" spans="1:3" ht="12.75">
      <c r="A91" s="14">
        <v>760</v>
      </c>
      <c r="B91" s="15">
        <v>0.0001796336</v>
      </c>
      <c r="C91" s="15">
        <v>-0.04131029140611457</v>
      </c>
    </row>
    <row r="92" spans="1:3" ht="12.75">
      <c r="A92">
        <v>762</v>
      </c>
      <c r="B92" s="13">
        <v>0.0038392328</v>
      </c>
      <c r="C92" s="13">
        <v>-0.04210280960644974</v>
      </c>
    </row>
    <row r="93" spans="1:3" ht="12.75">
      <c r="A93">
        <v>764</v>
      </c>
      <c r="B93" s="13">
        <v>0.007415141899999999</v>
      </c>
      <c r="C93" s="13">
        <v>-0.04283016894963087</v>
      </c>
    </row>
    <row r="94" spans="1:3" ht="12.75">
      <c r="A94">
        <v>766</v>
      </c>
      <c r="B94" s="13">
        <v>0.011051486075</v>
      </c>
      <c r="C94" s="13">
        <v>-0.04357030450809214</v>
      </c>
    </row>
    <row r="95" spans="1:3" ht="12.75">
      <c r="A95">
        <v>768</v>
      </c>
      <c r="B95" s="13">
        <v>0.014605329725</v>
      </c>
      <c r="C95" s="13">
        <v>-0.0440713466433424</v>
      </c>
    </row>
    <row r="96" spans="1:3" ht="12.75">
      <c r="A96">
        <v>770</v>
      </c>
      <c r="B96" s="13">
        <v>0.01821027845</v>
      </c>
      <c r="C96" s="13">
        <v>-0.044468670184670364</v>
      </c>
    </row>
    <row r="97" spans="1:3" ht="12.75">
      <c r="A97">
        <v>772</v>
      </c>
      <c r="B97" s="13">
        <v>0.021827947075</v>
      </c>
      <c r="C97" s="13">
        <v>-0.044746127349177614</v>
      </c>
    </row>
    <row r="98" spans="1:3" ht="12.75">
      <c r="A98">
        <v>774</v>
      </c>
      <c r="B98" s="13">
        <v>0.025400303</v>
      </c>
      <c r="C98" s="13">
        <v>-0.0448329080937405</v>
      </c>
    </row>
    <row r="99" spans="1:3" ht="12.75">
      <c r="A99">
        <v>776</v>
      </c>
      <c r="B99" s="13">
        <v>0.02901410745</v>
      </c>
      <c r="C99" s="13">
        <v>-0.04477482743337046</v>
      </c>
    </row>
    <row r="100" spans="1:3" ht="12.75">
      <c r="A100">
        <v>778</v>
      </c>
      <c r="B100" s="13">
        <v>0.03261809985</v>
      </c>
      <c r="C100" s="13">
        <v>-0.0445531144953499</v>
      </c>
    </row>
    <row r="101" spans="1:3" ht="12.75">
      <c r="A101">
        <v>780</v>
      </c>
      <c r="B101" s="13">
        <v>0.03622035065</v>
      </c>
      <c r="C101" s="13">
        <v>-0.04410492226594862</v>
      </c>
    </row>
    <row r="102" spans="1:3" ht="12.75">
      <c r="A102">
        <v>782</v>
      </c>
      <c r="B102" s="13">
        <v>0.039839216625</v>
      </c>
      <c r="C102" s="13">
        <v>-0.04356474187708629</v>
      </c>
    </row>
    <row r="103" spans="1:3" ht="12.75">
      <c r="A103">
        <v>784</v>
      </c>
      <c r="B103" s="13">
        <v>0.0434145737</v>
      </c>
      <c r="C103" s="13">
        <v>-0.042808796466761716</v>
      </c>
    </row>
    <row r="104" spans="1:3" ht="12.75">
      <c r="A104">
        <v>786</v>
      </c>
      <c r="B104" s="13">
        <v>0.047045934100000006</v>
      </c>
      <c r="C104" s="13">
        <v>-0.04191525945898558</v>
      </c>
    </row>
    <row r="105" spans="1:3" ht="12.75">
      <c r="A105">
        <v>788</v>
      </c>
      <c r="B105" s="13">
        <v>0.0506365535</v>
      </c>
      <c r="C105" s="13">
        <v>-0.04096975627808254</v>
      </c>
    </row>
    <row r="106" spans="1:3" ht="12.75">
      <c r="A106">
        <v>790</v>
      </c>
      <c r="B106" s="13">
        <v>0.054218006175</v>
      </c>
      <c r="C106" s="13">
        <v>-0.03990936337684994</v>
      </c>
    </row>
    <row r="107" spans="1:3" ht="12.75">
      <c r="A107">
        <v>792</v>
      </c>
      <c r="B107" s="13">
        <v>0.057842089175</v>
      </c>
      <c r="C107" s="13">
        <v>-0.03882220616029709</v>
      </c>
    </row>
    <row r="108" spans="1:3" ht="12.75">
      <c r="A108">
        <v>794</v>
      </c>
      <c r="B108" s="13">
        <v>0.061441502099999996</v>
      </c>
      <c r="C108" s="13">
        <v>-0.03763738697823577</v>
      </c>
    </row>
    <row r="109" spans="1:3" ht="12.75">
      <c r="A109">
        <v>796</v>
      </c>
      <c r="B109" s="13">
        <v>0.0650859867</v>
      </c>
      <c r="C109" s="13">
        <v>-0.03640705075411543</v>
      </c>
    </row>
    <row r="110" spans="1:3" ht="12.75">
      <c r="A110">
        <v>798</v>
      </c>
      <c r="B110" s="13">
        <v>0.06869369555</v>
      </c>
      <c r="C110" s="13">
        <v>-0.035299951796619926</v>
      </c>
    </row>
    <row r="111" spans="1:3" ht="12.75">
      <c r="A111">
        <v>800</v>
      </c>
      <c r="B111" s="13">
        <v>0.0722584553</v>
      </c>
      <c r="C111" s="13">
        <v>-0.03415921709426191</v>
      </c>
    </row>
    <row r="112" spans="1:3" ht="12.75">
      <c r="A112">
        <v>802</v>
      </c>
      <c r="B112" s="13">
        <v>0.075845055025</v>
      </c>
      <c r="C112" s="13">
        <v>-0.03301519522880956</v>
      </c>
    </row>
    <row r="113" spans="1:3" ht="12.75">
      <c r="A113">
        <v>804</v>
      </c>
      <c r="B113" s="13">
        <v>0.07950718109999999</v>
      </c>
      <c r="C113" s="13">
        <v>-0.031996307037143304</v>
      </c>
    </row>
    <row r="114" spans="1:3" ht="12.75">
      <c r="A114">
        <v>806</v>
      </c>
      <c r="B114" s="13">
        <v>0.08302669812499999</v>
      </c>
      <c r="C114" s="13">
        <v>-0.03095092983926462</v>
      </c>
    </row>
    <row r="115" spans="1:3" ht="12.75">
      <c r="A115">
        <v>808</v>
      </c>
      <c r="B115" s="13">
        <v>0.08661850709999999</v>
      </c>
      <c r="C115" s="13">
        <v>-0.03000973530867902</v>
      </c>
    </row>
    <row r="116" spans="1:3" ht="12.75">
      <c r="A116">
        <v>810</v>
      </c>
      <c r="B116" s="13">
        <v>0.0902297769</v>
      </c>
      <c r="C116" s="13">
        <v>-0.02907336245504768</v>
      </c>
    </row>
    <row r="117" spans="1:3" ht="12.75">
      <c r="A117">
        <v>812</v>
      </c>
      <c r="B117" s="13">
        <v>0.09382752597499999</v>
      </c>
      <c r="C117" s="13">
        <v>-0.028156329912619998</v>
      </c>
    </row>
    <row r="118" spans="1:3" ht="12.75">
      <c r="A118">
        <v>814</v>
      </c>
      <c r="B118" s="13">
        <v>0.097471544075</v>
      </c>
      <c r="C118" s="13">
        <v>-0.02733764243768953</v>
      </c>
    </row>
    <row r="119" spans="1:3" ht="12.75">
      <c r="A119" s="14">
        <v>815</v>
      </c>
      <c r="B119" s="15">
        <v>0.099877284575</v>
      </c>
      <c r="C119" s="15">
        <v>-0.026818002045090106</v>
      </c>
    </row>
    <row r="120" spans="1:3" ht="12.75">
      <c r="A120">
        <v>824</v>
      </c>
      <c r="B120" s="13">
        <v>0.11066743735</v>
      </c>
      <c r="C120" s="13">
        <v>-0.02459141149089225</v>
      </c>
    </row>
    <row r="121" spans="1:3" ht="12.75">
      <c r="A121">
        <v>834</v>
      </c>
      <c r="B121" s="13">
        <v>0.123851388225</v>
      </c>
      <c r="C121" s="13">
        <v>-0.022187808966373367</v>
      </c>
    </row>
    <row r="122" spans="1:3" ht="12.75">
      <c r="A122">
        <v>844</v>
      </c>
      <c r="B122" s="13">
        <v>0.13736880885000002</v>
      </c>
      <c r="C122" s="13">
        <v>-0.01995436821884259</v>
      </c>
    </row>
    <row r="123" spans="1:3" ht="12.75">
      <c r="A123">
        <v>854</v>
      </c>
      <c r="B123" s="13">
        <v>0.15058305112499998</v>
      </c>
      <c r="C123" s="13">
        <v>-0.01814379364498465</v>
      </c>
    </row>
    <row r="124" spans="1:3" ht="12.75">
      <c r="A124">
        <v>864</v>
      </c>
      <c r="B124" s="13">
        <v>0.16378266862500002</v>
      </c>
      <c r="C124" s="13">
        <v>-0.016705497472782757</v>
      </c>
    </row>
    <row r="125" spans="1:3" ht="12.75">
      <c r="A125">
        <v>874</v>
      </c>
      <c r="B125" s="13">
        <v>0.17697136224999999</v>
      </c>
      <c r="C125" s="13">
        <v>-0.015490635195786475</v>
      </c>
    </row>
    <row r="126" spans="1:3" ht="12.75">
      <c r="A126">
        <v>884</v>
      </c>
      <c r="B126" s="13">
        <v>0.190210686675</v>
      </c>
      <c r="C126" s="13">
        <v>-0.014384172039640859</v>
      </c>
    </row>
    <row r="127" spans="1:3" ht="12.75">
      <c r="A127" s="14">
        <v>891</v>
      </c>
      <c r="B127" s="15">
        <v>0.199817305625</v>
      </c>
      <c r="C127" s="15">
        <v>-0.013750980033231271</v>
      </c>
    </row>
    <row r="128" spans="1:3" ht="12.75">
      <c r="A128">
        <v>894</v>
      </c>
      <c r="B128" s="13">
        <v>0.20341329755</v>
      </c>
      <c r="C128" s="13">
        <v>-0.013547764517136966</v>
      </c>
    </row>
    <row r="129" spans="1:3" ht="12.75">
      <c r="A129">
        <v>904</v>
      </c>
      <c r="B129" s="13">
        <v>0.21659511807499998</v>
      </c>
      <c r="C129" s="13">
        <v>-0.012721064647205413</v>
      </c>
    </row>
    <row r="130" spans="1:3" ht="12.75">
      <c r="A130">
        <v>914</v>
      </c>
      <c r="B130" s="13">
        <v>0.22980667019999998</v>
      </c>
      <c r="C130" s="13">
        <v>-0.01206188965684471</v>
      </c>
    </row>
    <row r="131" spans="1:3" ht="12.75">
      <c r="A131">
        <v>924</v>
      </c>
      <c r="B131" s="13">
        <v>0.24298801644999998</v>
      </c>
      <c r="C131" s="13">
        <v>-0.011475437829199223</v>
      </c>
    </row>
    <row r="132" spans="1:3" ht="12.75">
      <c r="A132">
        <v>949</v>
      </c>
      <c r="B132" s="13">
        <v>0.274359138475</v>
      </c>
      <c r="C132" s="13">
        <v>-0.010286064307950708</v>
      </c>
    </row>
    <row r="133" spans="1:3" ht="12.75">
      <c r="A133" s="14">
        <v>970</v>
      </c>
      <c r="B133" s="15">
        <v>0.300731471975</v>
      </c>
      <c r="C133" s="15">
        <v>-0.00945157259510867</v>
      </c>
    </row>
    <row r="134" spans="1:3" ht="12.75">
      <c r="A134">
        <v>974</v>
      </c>
      <c r="B134" s="13">
        <v>0.30556843165</v>
      </c>
      <c r="C134" s="13">
        <v>-0.009315427540650437</v>
      </c>
    </row>
    <row r="135" spans="1:3" ht="12.75">
      <c r="A135">
        <v>999</v>
      </c>
      <c r="B135" s="13">
        <v>0.33679979804999993</v>
      </c>
      <c r="C135" s="13">
        <v>-0.008565025750932419</v>
      </c>
    </row>
    <row r="136" spans="1:3" ht="12.75">
      <c r="A136">
        <v>1024</v>
      </c>
      <c r="B136" s="13">
        <v>0.36794644027499995</v>
      </c>
      <c r="C136" s="13">
        <v>-0.007864689279352884</v>
      </c>
    </row>
    <row r="137" spans="1:3" ht="12.75">
      <c r="A137" s="14">
        <v>1049</v>
      </c>
      <c r="B137" s="15">
        <v>0.39935310182500006</v>
      </c>
      <c r="C137" s="15">
        <v>-0.007318101526876793</v>
      </c>
    </row>
    <row r="138" spans="1:3" ht="12.75">
      <c r="A138">
        <v>1074</v>
      </c>
      <c r="B138" s="13">
        <v>0.430466117175</v>
      </c>
      <c r="C138" s="13">
        <v>-0.006875741741438491</v>
      </c>
    </row>
    <row r="139" spans="1:3" ht="12.75">
      <c r="A139">
        <v>1099</v>
      </c>
      <c r="B139" s="13">
        <v>0.46167816269999995</v>
      </c>
      <c r="C139" s="13">
        <v>-0.0064012302689807525</v>
      </c>
    </row>
    <row r="140" spans="1:3" ht="12.75">
      <c r="A140">
        <v>1124</v>
      </c>
      <c r="B140" s="13">
        <v>0.4927850358</v>
      </c>
      <c r="C140" s="13">
        <v>-0.006046891835298159</v>
      </c>
    </row>
    <row r="141" spans="1:3" ht="12.75">
      <c r="A141" s="14">
        <v>1129</v>
      </c>
      <c r="B141" s="15">
        <v>0.5000525071249999</v>
      </c>
      <c r="C141" s="15">
        <v>-0.006008714831876082</v>
      </c>
    </row>
    <row r="142" spans="1:3" ht="12.75">
      <c r="A142">
        <v>1149</v>
      </c>
      <c r="B142" s="13">
        <v>0.524243719875</v>
      </c>
      <c r="C142" s="13">
        <v>-0.005724851712231279</v>
      </c>
    </row>
    <row r="143" spans="1:3" ht="12.75">
      <c r="A143">
        <v>1174</v>
      </c>
      <c r="B143" s="13">
        <v>0.5553669826750001</v>
      </c>
      <c r="C143" s="13">
        <v>-0.005481506102234095</v>
      </c>
    </row>
    <row r="144" spans="1:3" ht="12.75">
      <c r="A144">
        <v>1199</v>
      </c>
      <c r="B144" s="13">
        <v>0.5865240434</v>
      </c>
      <c r="C144" s="13">
        <v>-0.005228324889782213</v>
      </c>
    </row>
    <row r="145" spans="1:3" ht="12.75">
      <c r="A145" s="14">
        <v>1210</v>
      </c>
      <c r="B145" s="15">
        <v>0.60088395525</v>
      </c>
      <c r="C145" s="15">
        <v>-0.005059238205456541</v>
      </c>
    </row>
    <row r="146" spans="1:3" ht="12.75">
      <c r="A146">
        <v>1224</v>
      </c>
      <c r="B146" s="13">
        <v>0.617625474</v>
      </c>
      <c r="C146" s="13">
        <v>-0.0049794060318191355</v>
      </c>
    </row>
    <row r="147" spans="1:3" ht="12.75">
      <c r="A147">
        <v>1249</v>
      </c>
      <c r="B147" s="13">
        <v>0.6488815104750001</v>
      </c>
      <c r="C147" s="13">
        <v>-0.0047176186272213155</v>
      </c>
    </row>
    <row r="148" spans="1:3" ht="12.75">
      <c r="A148">
        <v>1274</v>
      </c>
      <c r="B148" s="13">
        <v>0.6799486610999999</v>
      </c>
      <c r="C148" s="13">
        <v>-0.0045532520762776845</v>
      </c>
    </row>
    <row r="149" spans="1:3" ht="12.75">
      <c r="A149" s="14">
        <v>1289</v>
      </c>
      <c r="B149" s="15">
        <v>0.6991259784999999</v>
      </c>
      <c r="C149" s="15">
        <v>-0.004437834041069612</v>
      </c>
    </row>
    <row r="150" spans="1:3" ht="12.75">
      <c r="A150">
        <v>1299</v>
      </c>
      <c r="B150" s="13">
        <v>0.7110189683749999</v>
      </c>
      <c r="C150" s="13">
        <v>-0.004320799372826006</v>
      </c>
    </row>
    <row r="151" spans="1:3" ht="12.75">
      <c r="A151">
        <v>1324</v>
      </c>
      <c r="B151" s="13">
        <v>0.7420863678</v>
      </c>
      <c r="C151" s="13">
        <v>-0.004145620047328689</v>
      </c>
    </row>
    <row r="152" spans="1:3" ht="12.75">
      <c r="A152">
        <v>1349</v>
      </c>
      <c r="B152" s="13">
        <v>0.7733468438</v>
      </c>
      <c r="C152" s="13">
        <v>-0.004018656973818268</v>
      </c>
    </row>
    <row r="153" spans="1:3" ht="12.75">
      <c r="A153" s="14">
        <v>1371</v>
      </c>
      <c r="B153" s="15">
        <v>0.8008102430499999</v>
      </c>
      <c r="C153" s="15">
        <v>-0.003918287762256942</v>
      </c>
    </row>
    <row r="154" spans="1:3" ht="12.75">
      <c r="A154">
        <v>1374</v>
      </c>
      <c r="B154" s="13">
        <v>0.8043424722000001</v>
      </c>
      <c r="C154" s="13">
        <v>-0.0038514785652698693</v>
      </c>
    </row>
    <row r="155" spans="1:3" ht="12.75">
      <c r="A155">
        <v>1399</v>
      </c>
      <c r="B155" s="13">
        <v>0.8353984190499999</v>
      </c>
      <c r="C155" s="13">
        <v>-0.0037228413472830168</v>
      </c>
    </row>
    <row r="156" spans="1:3" ht="12.75">
      <c r="A156">
        <v>1424</v>
      </c>
      <c r="B156" s="13">
        <v>0.86637447</v>
      </c>
      <c r="C156" s="13">
        <v>-0.0036101429938866845</v>
      </c>
    </row>
    <row r="157" spans="1:3" ht="12.75">
      <c r="A157">
        <v>1449</v>
      </c>
      <c r="B157" s="13">
        <v>0.8975433565</v>
      </c>
      <c r="C157" s="13">
        <v>-0.003455103120061302</v>
      </c>
    </row>
    <row r="158" spans="1:3" ht="12.75">
      <c r="A158" s="14">
        <v>1450</v>
      </c>
      <c r="B158" s="15">
        <v>0.8999293018499999</v>
      </c>
      <c r="C158" s="15">
        <v>-0.003471368344179609</v>
      </c>
    </row>
    <row r="159" spans="1:3" ht="12.75">
      <c r="A159">
        <v>1474</v>
      </c>
      <c r="B159" s="13">
        <v>0.9284940531749999</v>
      </c>
      <c r="C159" s="13">
        <v>-0.003373905545242011</v>
      </c>
    </row>
    <row r="160" spans="1:3" ht="12.75">
      <c r="A160">
        <v>1499</v>
      </c>
      <c r="B160" s="13">
        <v>0.95947547665</v>
      </c>
      <c r="C160" s="13">
        <v>-0.003238400633572436</v>
      </c>
    </row>
    <row r="161" spans="1:3" ht="12.75">
      <c r="A161">
        <v>1524</v>
      </c>
      <c r="B161" s="13">
        <v>0.9903904005499999</v>
      </c>
      <c r="C161" s="13">
        <v>-0.0030938343775689255</v>
      </c>
    </row>
    <row r="162" spans="1:3" ht="12.75">
      <c r="A162">
        <v>1549</v>
      </c>
      <c r="B162" s="13">
        <v>0.9761799086499999</v>
      </c>
      <c r="C162" s="13">
        <v>0.0026977896728698756</v>
      </c>
    </row>
    <row r="163" spans="1:3" ht="12.75">
      <c r="A163">
        <v>1574</v>
      </c>
      <c r="B163" s="13">
        <v>0.945052221875</v>
      </c>
      <c r="C163" s="13">
        <v>0.003558299833626053</v>
      </c>
    </row>
    <row r="164" spans="1:3" ht="12.75">
      <c r="A164">
        <v>1599</v>
      </c>
      <c r="B164" s="13">
        <v>0.9139240686000001</v>
      </c>
      <c r="C164" s="13">
        <v>0.003688604293084362</v>
      </c>
    </row>
    <row r="165" spans="1:3" ht="12.75">
      <c r="A165" s="14">
        <v>1610</v>
      </c>
      <c r="B165" s="15">
        <v>0.8995339119999999</v>
      </c>
      <c r="C165" s="15">
        <v>0.003792556465593005</v>
      </c>
    </row>
    <row r="166" spans="1:3" ht="12.75">
      <c r="A166">
        <v>1624</v>
      </c>
      <c r="B166" s="13">
        <v>0.882878929</v>
      </c>
      <c r="C166" s="13">
        <v>0.0037654922126154834</v>
      </c>
    </row>
    <row r="167" spans="1:3" ht="12.75">
      <c r="A167">
        <v>1649</v>
      </c>
      <c r="B167" s="13">
        <v>0.85150840565</v>
      </c>
      <c r="C167" s="13">
        <v>0.0038746752294088207</v>
      </c>
    </row>
    <row r="168" spans="1:3" ht="12.75">
      <c r="A168">
        <v>1674</v>
      </c>
      <c r="B168" s="13">
        <v>0.8204487578999999</v>
      </c>
      <c r="C168" s="13">
        <v>0.003943965260050643</v>
      </c>
    </row>
    <row r="169" spans="1:3" ht="12.75">
      <c r="A169" s="14">
        <v>1690</v>
      </c>
      <c r="B169" s="15">
        <v>0.8000923462</v>
      </c>
      <c r="C169" s="15">
        <v>0.003980156712781883</v>
      </c>
    </row>
    <row r="170" spans="1:3" ht="12.75">
      <c r="A170">
        <v>1699</v>
      </c>
      <c r="B170" s="13">
        <v>0.78935545995</v>
      </c>
      <c r="C170" s="13">
        <v>0.003999328210587131</v>
      </c>
    </row>
    <row r="171" spans="1:3" ht="12.75">
      <c r="A171">
        <v>1724</v>
      </c>
      <c r="B171" s="13">
        <v>0.7583267878</v>
      </c>
      <c r="C171" s="13">
        <v>0.004094203838290165</v>
      </c>
    </row>
    <row r="172" spans="1:3" ht="12.75">
      <c r="A172">
        <v>1749</v>
      </c>
      <c r="B172" s="13">
        <v>0.726986999025</v>
      </c>
      <c r="C172" s="13">
        <v>0.004201855911570354</v>
      </c>
    </row>
    <row r="173" spans="1:3" ht="12.75">
      <c r="A173" s="14">
        <v>1770</v>
      </c>
      <c r="B173" s="15">
        <v>0.700692571025</v>
      </c>
      <c r="C173" s="15">
        <v>0.004245713686573567</v>
      </c>
    </row>
    <row r="174" spans="1:3" ht="12.75">
      <c r="A174">
        <v>1774</v>
      </c>
      <c r="B174" s="13">
        <v>0.6959257885000001</v>
      </c>
      <c r="C174" s="13">
        <v>0.004257208019707148</v>
      </c>
    </row>
    <row r="175" spans="1:3" ht="12.75">
      <c r="A175">
        <v>1799</v>
      </c>
      <c r="B175" s="13">
        <v>0.664825563025</v>
      </c>
      <c r="C175" s="13">
        <v>0.004351347546287808</v>
      </c>
    </row>
    <row r="176" spans="1:3" ht="12.75">
      <c r="A176">
        <v>1824</v>
      </c>
      <c r="B176" s="13">
        <v>0.633755232425</v>
      </c>
      <c r="C176" s="13">
        <v>0.00445662773179109</v>
      </c>
    </row>
    <row r="177" spans="1:3" ht="12.75">
      <c r="A177">
        <v>1849</v>
      </c>
      <c r="B177" s="13">
        <v>0.6025075229750001</v>
      </c>
      <c r="C177" s="13">
        <v>0.0046004886627795324</v>
      </c>
    </row>
    <row r="178" spans="1:3" ht="12.75">
      <c r="A178" s="14">
        <v>1850</v>
      </c>
      <c r="B178" s="15">
        <v>0.600090679775</v>
      </c>
      <c r="C178" s="15">
        <v>0.004634250747143409</v>
      </c>
    </row>
    <row r="179" spans="1:3" ht="12.75">
      <c r="A179">
        <v>1874</v>
      </c>
      <c r="B179" s="13">
        <v>0.5714045140499999</v>
      </c>
      <c r="C179" s="13">
        <v>0.004776570324150475</v>
      </c>
    </row>
    <row r="180" spans="1:3" ht="12.75">
      <c r="A180">
        <v>1899</v>
      </c>
      <c r="B180" s="13">
        <v>0.540255881425</v>
      </c>
      <c r="C180" s="13">
        <v>0.00494303719964153</v>
      </c>
    </row>
    <row r="181" spans="1:3" ht="12.75">
      <c r="A181">
        <v>1924</v>
      </c>
      <c r="B181" s="13">
        <v>0.5091226199750001</v>
      </c>
      <c r="C181" s="13">
        <v>0.005153932972090999</v>
      </c>
    </row>
    <row r="182" spans="1:3" ht="12.75">
      <c r="A182" s="14">
        <v>1930</v>
      </c>
      <c r="B182" s="15">
        <v>0.500812941</v>
      </c>
      <c r="C182" s="15">
        <v>0.00525912508293268</v>
      </c>
    </row>
    <row r="183" spans="1:3" ht="12.75">
      <c r="A183">
        <v>1949</v>
      </c>
      <c r="B183" s="13">
        <v>0.477741040575</v>
      </c>
      <c r="C183" s="13">
        <v>0.0054106983498652525</v>
      </c>
    </row>
    <row r="184" spans="1:3" ht="12.75">
      <c r="A184">
        <v>1974</v>
      </c>
      <c r="B184" s="13">
        <v>0.44663076202499996</v>
      </c>
      <c r="C184" s="13">
        <v>0.005715523065643757</v>
      </c>
    </row>
    <row r="185" spans="1:3" ht="12.75">
      <c r="A185">
        <v>1999</v>
      </c>
      <c r="B185" s="13">
        <v>0.41551031377500003</v>
      </c>
      <c r="C185" s="13">
        <v>0.006005990389922972</v>
      </c>
    </row>
    <row r="186" spans="1:3" ht="12.75">
      <c r="A186" s="14">
        <v>2011</v>
      </c>
      <c r="B186" s="15">
        <v>0.39992321925</v>
      </c>
      <c r="C186" s="15">
        <v>0.006176998146309158</v>
      </c>
    </row>
    <row r="187" spans="1:3" ht="12.75">
      <c r="A187">
        <v>2024</v>
      </c>
      <c r="B187" s="13">
        <v>0.384398449125</v>
      </c>
      <c r="C187" s="13">
        <v>0.006350688057822321</v>
      </c>
    </row>
    <row r="188" spans="1:3" ht="12.75">
      <c r="A188">
        <v>2049</v>
      </c>
      <c r="B188" s="13">
        <v>0.35305825604999996</v>
      </c>
      <c r="C188" s="13">
        <v>0.006775799038870251</v>
      </c>
    </row>
    <row r="189" spans="1:3" ht="12.75">
      <c r="A189">
        <v>2074</v>
      </c>
      <c r="B189" s="13">
        <v>0.32195471065</v>
      </c>
      <c r="C189" s="13">
        <v>0.007280068035836776</v>
      </c>
    </row>
    <row r="190" spans="1:3" ht="12.75">
      <c r="A190" s="14">
        <v>2091</v>
      </c>
      <c r="B190" s="15">
        <v>0.30030979485</v>
      </c>
      <c r="C190" s="15">
        <v>0.007763654524727898</v>
      </c>
    </row>
    <row r="191" spans="1:3" ht="12.75">
      <c r="A191">
        <v>2099</v>
      </c>
      <c r="B191" s="13">
        <v>0.29077358629999994</v>
      </c>
      <c r="C191" s="13">
        <v>0.007916736289554471</v>
      </c>
    </row>
    <row r="192" spans="1:3" ht="12.75">
      <c r="A192">
        <v>2124</v>
      </c>
      <c r="B192" s="13">
        <v>0.25963208335</v>
      </c>
      <c r="C192" s="13">
        <v>0.008723102350245192</v>
      </c>
    </row>
    <row r="193" spans="1:3" ht="12.75">
      <c r="A193">
        <v>2134</v>
      </c>
      <c r="B193" s="13">
        <v>0.246267628075</v>
      </c>
      <c r="C193" s="13">
        <v>0.0091243994503797</v>
      </c>
    </row>
    <row r="194" spans="1:3" ht="12.75">
      <c r="A194">
        <v>2144</v>
      </c>
      <c r="B194" s="13">
        <v>0.23306319007499998</v>
      </c>
      <c r="C194" s="13">
        <v>0.009536032961717506</v>
      </c>
    </row>
    <row r="195" spans="1:3" ht="12.75">
      <c r="A195">
        <v>2154</v>
      </c>
      <c r="B195" s="13">
        <v>0.2198993298</v>
      </c>
      <c r="C195" s="13">
        <v>0.010009066419731769</v>
      </c>
    </row>
    <row r="196" spans="1:3" ht="12.75">
      <c r="A196">
        <v>2164</v>
      </c>
      <c r="B196" s="13">
        <v>0.20672384589999998</v>
      </c>
      <c r="C196" s="13">
        <v>0.010493507992219856</v>
      </c>
    </row>
    <row r="197" spans="1:3" ht="12.75">
      <c r="A197" s="14">
        <v>2168</v>
      </c>
      <c r="B197" s="15">
        <v>0.20072360627500002</v>
      </c>
      <c r="C197" s="15">
        <v>0.010802772724917871</v>
      </c>
    </row>
    <row r="198" spans="1:3" ht="12.75">
      <c r="A198">
        <v>2174</v>
      </c>
      <c r="B198" s="13">
        <v>0.193540999075</v>
      </c>
      <c r="C198" s="13">
        <v>0.011098667482132</v>
      </c>
    </row>
    <row r="199" spans="1:3" ht="12.75">
      <c r="A199">
        <v>2184</v>
      </c>
      <c r="B199" s="13">
        <v>0.180308244525</v>
      </c>
      <c r="C199" s="13">
        <v>0.011717190958319433</v>
      </c>
    </row>
    <row r="200" spans="1:3" ht="12.75">
      <c r="A200">
        <v>2194</v>
      </c>
      <c r="B200" s="13">
        <v>0.167110928425</v>
      </c>
      <c r="C200" s="13">
        <v>0.01244805481892616</v>
      </c>
    </row>
    <row r="201" spans="1:3" ht="12.75">
      <c r="A201">
        <v>2204</v>
      </c>
      <c r="B201" s="13">
        <v>0.15396296802499998</v>
      </c>
      <c r="C201" s="13">
        <v>0.01328137073270222</v>
      </c>
    </row>
    <row r="202" spans="1:3" ht="12.75">
      <c r="A202">
        <v>2214</v>
      </c>
      <c r="B202" s="13">
        <v>0.1407754562</v>
      </c>
      <c r="C202" s="13">
        <v>0.014205173226492404</v>
      </c>
    </row>
    <row r="203" spans="1:3" ht="12.75">
      <c r="A203">
        <v>2224</v>
      </c>
      <c r="B203" s="13">
        <v>0.127591738575</v>
      </c>
      <c r="C203" s="13">
        <v>0.015262361186393274</v>
      </c>
    </row>
    <row r="204" spans="1:3" ht="12.75">
      <c r="A204">
        <v>2234</v>
      </c>
      <c r="B204" s="13">
        <v>0.11409084759999999</v>
      </c>
      <c r="C204" s="13">
        <v>0.016453127543385977</v>
      </c>
    </row>
    <row r="205" spans="1:3" ht="12.75">
      <c r="A205" s="14">
        <v>2244</v>
      </c>
      <c r="B205" s="15">
        <v>0.10089527310000002</v>
      </c>
      <c r="C205" s="15">
        <v>0.017912422689813995</v>
      </c>
    </row>
    <row r="206" spans="1:3" ht="12.75">
      <c r="A206">
        <v>2246</v>
      </c>
      <c r="B206" s="13">
        <v>0.09729412635000001</v>
      </c>
      <c r="C206" s="13">
        <v>0.018370229374373753</v>
      </c>
    </row>
    <row r="207" spans="1:3" ht="12.75">
      <c r="A207">
        <v>2248</v>
      </c>
      <c r="B207" s="13">
        <v>0.093714493025</v>
      </c>
      <c r="C207" s="13">
        <v>0.018777343514709378</v>
      </c>
    </row>
    <row r="208" spans="1:3" ht="12.75">
      <c r="A208">
        <v>2250</v>
      </c>
      <c r="B208" s="13">
        <v>0.09009998105</v>
      </c>
      <c r="C208" s="13">
        <v>0.019293865158711305</v>
      </c>
    </row>
    <row r="209" spans="1:3" ht="12.75">
      <c r="A209">
        <v>2252</v>
      </c>
      <c r="B209" s="13">
        <v>0.08649962735</v>
      </c>
      <c r="C209" s="13">
        <v>0.019760650187891002</v>
      </c>
    </row>
    <row r="210" spans="1:3" ht="12.75">
      <c r="A210">
        <v>2254</v>
      </c>
      <c r="B210" s="13">
        <v>0.0829419895</v>
      </c>
      <c r="C210" s="13">
        <v>0.020197396673994426</v>
      </c>
    </row>
    <row r="211" spans="1:3" ht="12.75">
      <c r="A211">
        <v>2256</v>
      </c>
      <c r="B211" s="13">
        <v>0.07930017949999998</v>
      </c>
      <c r="C211" s="13">
        <v>0.020790262248835952</v>
      </c>
    </row>
    <row r="212" spans="1:3" ht="12.75">
      <c r="A212">
        <v>2258</v>
      </c>
      <c r="B212" s="13">
        <v>0.075730202725</v>
      </c>
      <c r="C212" s="13">
        <v>0.021326457403302166</v>
      </c>
    </row>
    <row r="213" spans="1:3" ht="12.75">
      <c r="A213">
        <v>2260</v>
      </c>
      <c r="B213" s="13">
        <v>0.07213293569999998</v>
      </c>
      <c r="C213" s="13">
        <v>0.021920905868978085</v>
      </c>
    </row>
    <row r="214" spans="1:3" ht="12.75">
      <c r="A214">
        <v>2262</v>
      </c>
      <c r="B214" s="13">
        <v>0.0685062403</v>
      </c>
      <c r="C214" s="13">
        <v>0.02257997167397302</v>
      </c>
    </row>
    <row r="215" spans="1:3" ht="12.75">
      <c r="A215">
        <v>2264</v>
      </c>
      <c r="B215" s="13">
        <v>0.064979368125</v>
      </c>
      <c r="C215" s="13">
        <v>0.023215897391903766</v>
      </c>
    </row>
    <row r="216" spans="1:3" ht="12.75">
      <c r="A216">
        <v>2266</v>
      </c>
      <c r="B216" s="13">
        <v>0.061258229799999994</v>
      </c>
      <c r="C216" s="13">
        <v>0.02400267466600517</v>
      </c>
    </row>
    <row r="217" spans="1:3" ht="12.75">
      <c r="A217">
        <v>2268</v>
      </c>
      <c r="B217" s="13">
        <v>0.057652659075</v>
      </c>
      <c r="C217" s="13">
        <v>0.02465290588494904</v>
      </c>
    </row>
    <row r="218" spans="1:3" ht="12.75">
      <c r="A218">
        <v>2270</v>
      </c>
      <c r="B218" s="13">
        <v>0.054121114125</v>
      </c>
      <c r="C218" s="13">
        <v>0.025430900571462068</v>
      </c>
    </row>
    <row r="219" spans="1:3" ht="12.75">
      <c r="A219">
        <v>2272</v>
      </c>
      <c r="B219" s="13">
        <v>0.050472905299999996</v>
      </c>
      <c r="C219" s="13">
        <v>0.026303445916776896</v>
      </c>
    </row>
    <row r="220" spans="1:3" ht="12.75">
      <c r="A220">
        <v>2274</v>
      </c>
      <c r="B220" s="13">
        <v>0.0468927977</v>
      </c>
      <c r="C220" s="13">
        <v>0.02712128870072051</v>
      </c>
    </row>
    <row r="221" spans="1:3" ht="12.75">
      <c r="A221">
        <v>2276</v>
      </c>
      <c r="B221" s="13">
        <v>0.04331071525</v>
      </c>
      <c r="C221" s="13">
        <v>0.028057112851532735</v>
      </c>
    </row>
    <row r="222" spans="1:3" ht="12.75">
      <c r="A222">
        <v>2278</v>
      </c>
      <c r="B222" s="13">
        <v>0.039690426449999996</v>
      </c>
      <c r="C222" s="13">
        <v>0.02908955977147409</v>
      </c>
    </row>
    <row r="223" spans="1:3" ht="12.75">
      <c r="A223">
        <v>2280</v>
      </c>
      <c r="B223" s="13">
        <v>0.036092926175</v>
      </c>
      <c r="C223" s="13">
        <v>0.030049676226585543</v>
      </c>
    </row>
    <row r="224" spans="1:3" ht="12.75">
      <c r="A224">
        <v>2282</v>
      </c>
      <c r="B224" s="13">
        <v>0.032490830875</v>
      </c>
      <c r="C224" s="13">
        <v>0.03116868679189129</v>
      </c>
    </row>
    <row r="225" spans="1:3" ht="12.75">
      <c r="A225">
        <v>2284</v>
      </c>
      <c r="B225" s="13">
        <v>0.028908911699999998</v>
      </c>
      <c r="C225" s="13">
        <v>0.03226782628606567</v>
      </c>
    </row>
    <row r="226" spans="1:3" ht="12.75">
      <c r="A226">
        <v>2286</v>
      </c>
      <c r="B226" s="13">
        <v>0.025316216375</v>
      </c>
      <c r="C226" s="13">
        <v>0.03333704183471163</v>
      </c>
    </row>
    <row r="227" spans="1:3" ht="12.75">
      <c r="A227">
        <v>2288</v>
      </c>
      <c r="B227" s="13">
        <v>0.021680432</v>
      </c>
      <c r="C227" s="13">
        <v>0.034535962036914836</v>
      </c>
    </row>
    <row r="228" spans="1:3" ht="12.75">
      <c r="A228">
        <v>2290</v>
      </c>
      <c r="B228" s="13">
        <v>0.0181230274</v>
      </c>
      <c r="C228" s="13">
        <v>0.035644131631617476</v>
      </c>
    </row>
    <row r="229" spans="1:3" ht="12.75">
      <c r="A229">
        <v>2292</v>
      </c>
      <c r="B229" s="13">
        <v>0.014535642400000002</v>
      </c>
      <c r="C229" s="13">
        <v>0.036741881852825474</v>
      </c>
    </row>
    <row r="230" spans="1:3" ht="12.75">
      <c r="A230">
        <v>2294</v>
      </c>
      <c r="B230" s="13">
        <v>0.010933943624999998</v>
      </c>
      <c r="C230" s="13">
        <v>0.03788859118958053</v>
      </c>
    </row>
    <row r="231" spans="1:3" ht="12.75">
      <c r="A231">
        <v>2296</v>
      </c>
      <c r="B231" s="13">
        <v>0.0073459366250000005</v>
      </c>
      <c r="C231" s="13">
        <v>0.038868302579269966</v>
      </c>
    </row>
    <row r="232" spans="1:3" ht="12.75">
      <c r="A232">
        <v>2298</v>
      </c>
      <c r="B232" s="13">
        <v>0.0037278637</v>
      </c>
      <c r="C232" s="13">
        <v>0.03985350998903076</v>
      </c>
    </row>
    <row r="233" spans="1:3" ht="12.75">
      <c r="A233" s="14">
        <v>2300</v>
      </c>
      <c r="B233" s="15">
        <v>0.00011057605000000002</v>
      </c>
      <c r="C233" s="15">
        <v>0.040779008500248945</v>
      </c>
    </row>
    <row r="234" spans="1:3" ht="12.75">
      <c r="A234">
        <v>2302</v>
      </c>
      <c r="B234" s="13">
        <v>-0.00363041185</v>
      </c>
      <c r="C234" s="13">
        <v>0.041648812818535545</v>
      </c>
    </row>
    <row r="235" spans="1:3" ht="12.75">
      <c r="A235">
        <v>2304</v>
      </c>
      <c r="B235" s="13">
        <v>-0.007258530075</v>
      </c>
      <c r="C235" s="13">
        <v>0.04243436015274309</v>
      </c>
    </row>
    <row r="236" spans="1:3" ht="12.75">
      <c r="A236">
        <v>2306</v>
      </c>
      <c r="B236" s="13">
        <v>-0.010824316125</v>
      </c>
      <c r="C236" s="13">
        <v>0.04310432877618606</v>
      </c>
    </row>
    <row r="237" spans="1:3" ht="12.75">
      <c r="A237">
        <v>2308</v>
      </c>
      <c r="B237" s="13">
        <v>-0.014415021049999999</v>
      </c>
      <c r="C237" s="13">
        <v>0.04370694839541801</v>
      </c>
    </row>
    <row r="238" spans="1:3" ht="12.75">
      <c r="A238">
        <v>2310</v>
      </c>
      <c r="B238" s="13">
        <v>-0.01805365885</v>
      </c>
      <c r="C238" s="13">
        <v>0.04416264309555321</v>
      </c>
    </row>
    <row r="239" spans="1:3" ht="12.75">
      <c r="A239">
        <v>2312</v>
      </c>
      <c r="B239" s="13">
        <v>-0.021621505275</v>
      </c>
      <c r="C239" s="13">
        <v>0.044454928009473794</v>
      </c>
    </row>
    <row r="240" spans="1:3" ht="12.75">
      <c r="A240">
        <v>2314</v>
      </c>
      <c r="B240" s="13">
        <v>-0.0252366548</v>
      </c>
      <c r="C240" s="13">
        <v>0.04467408747721157</v>
      </c>
    </row>
    <row r="241" spans="1:3" ht="12.75">
      <c r="A241">
        <v>2316</v>
      </c>
      <c r="B241" s="13">
        <v>-0.028833206525</v>
      </c>
      <c r="C241" s="13">
        <v>0.044656876050254694</v>
      </c>
    </row>
    <row r="242" spans="1:3" ht="12.75">
      <c r="A242">
        <v>2318</v>
      </c>
      <c r="B242" s="13">
        <v>-0.032406752025</v>
      </c>
      <c r="C242" s="13">
        <v>0.04442557481514623</v>
      </c>
    </row>
    <row r="243" spans="1:3" ht="12.75">
      <c r="A243">
        <v>2320</v>
      </c>
      <c r="B243" s="13">
        <v>-0.036065713675</v>
      </c>
      <c r="C243" s="13">
        <v>0.04413771925582181</v>
      </c>
    </row>
    <row r="244" spans="1:3" ht="12.75">
      <c r="A244">
        <v>2322</v>
      </c>
      <c r="B244" s="13">
        <v>-0.03959693985</v>
      </c>
      <c r="C244" s="13">
        <v>0.04359684662055308</v>
      </c>
    </row>
    <row r="245" spans="1:3" ht="12.75">
      <c r="A245">
        <v>2324</v>
      </c>
      <c r="B245" s="13">
        <v>-0.043191361224999995</v>
      </c>
      <c r="C245" s="13">
        <v>0.04287202893287496</v>
      </c>
    </row>
    <row r="246" spans="1:3" ht="12.75">
      <c r="A246">
        <v>2326</v>
      </c>
      <c r="B246" s="13">
        <v>-0.046840510825</v>
      </c>
      <c r="C246" s="13">
        <v>0.04210894357659721</v>
      </c>
    </row>
    <row r="247" spans="1:3" ht="12.75">
      <c r="A247">
        <v>2328</v>
      </c>
      <c r="B247" s="13">
        <v>-0.050403700025</v>
      </c>
      <c r="C247" s="13">
        <v>0.04110212941673695</v>
      </c>
    </row>
    <row r="248" spans="1:3" ht="12.75">
      <c r="A248">
        <v>2330</v>
      </c>
      <c r="B248" s="13">
        <v>-0.054010297049999996</v>
      </c>
      <c r="C248" s="13">
        <v>0.040118921916965845</v>
      </c>
    </row>
    <row r="249" spans="1:3" ht="12.75">
      <c r="A249">
        <v>2332</v>
      </c>
      <c r="B249" s="13">
        <v>-0.057628136725</v>
      </c>
      <c r="C249" s="13">
        <v>0.03899602305275912</v>
      </c>
    </row>
    <row r="250" spans="1:3" ht="12.75">
      <c r="A250">
        <v>2334</v>
      </c>
      <c r="B250" s="13">
        <v>-0.06119511235</v>
      </c>
      <c r="C250" s="13">
        <v>0.037845828163791825</v>
      </c>
    </row>
    <row r="251" spans="1:3" ht="12.75">
      <c r="A251">
        <v>2336</v>
      </c>
      <c r="B251" s="13">
        <v>-0.06490801695000001</v>
      </c>
      <c r="C251" s="13">
        <v>0.03667359010570484</v>
      </c>
    </row>
    <row r="252" spans="1:3" ht="12.75">
      <c r="A252">
        <v>2338</v>
      </c>
      <c r="B252" s="13">
        <v>-0.06844446015</v>
      </c>
      <c r="C252" s="13">
        <v>0.03550931313595112</v>
      </c>
    </row>
    <row r="253" spans="1:3" ht="12.75">
      <c r="A253">
        <v>2340</v>
      </c>
      <c r="B253" s="13">
        <v>-0.072036035875</v>
      </c>
      <c r="C253" s="13">
        <v>0.03438417038345383</v>
      </c>
    </row>
    <row r="254" spans="1:3" ht="12.75">
      <c r="A254">
        <v>2342</v>
      </c>
      <c r="B254" s="13">
        <v>-0.075679587475</v>
      </c>
      <c r="C254" s="13">
        <v>0.03328595998610805</v>
      </c>
    </row>
    <row r="255" spans="1:3" ht="12.75">
      <c r="A255">
        <v>2344</v>
      </c>
      <c r="B255" s="13">
        <v>-0.0792170492</v>
      </c>
      <c r="C255" s="13">
        <v>0.03219944497183019</v>
      </c>
    </row>
    <row r="256" spans="1:3" ht="12.75">
      <c r="A256">
        <v>2346</v>
      </c>
      <c r="B256" s="13">
        <v>-0.08282301645000001</v>
      </c>
      <c r="C256" s="13">
        <v>0.031189748647223906</v>
      </c>
    </row>
    <row r="257" spans="1:3" ht="12.75">
      <c r="A257">
        <v>2348</v>
      </c>
      <c r="B257" s="13">
        <v>-0.08641277282499998</v>
      </c>
      <c r="C257" s="13">
        <v>0.030221928046106225</v>
      </c>
    </row>
    <row r="258" spans="1:3" ht="12.75">
      <c r="A258">
        <v>2350</v>
      </c>
      <c r="B258" s="13">
        <v>-0.09001003985</v>
      </c>
      <c r="C258" s="13">
        <v>0.02922552443483451</v>
      </c>
    </row>
    <row r="259" spans="1:3" ht="12.75">
      <c r="A259">
        <v>2352</v>
      </c>
      <c r="B259" s="13">
        <v>-0.09361095335</v>
      </c>
      <c r="C259" s="13">
        <v>0.02833192038077961</v>
      </c>
    </row>
    <row r="260" spans="1:3" ht="12.75">
      <c r="A260">
        <v>2354</v>
      </c>
      <c r="B260" s="13">
        <v>-0.09723471757499999</v>
      </c>
      <c r="C260" s="13">
        <v>0.02746883514230388</v>
      </c>
    </row>
    <row r="261" spans="1:3" ht="12.75">
      <c r="A261" s="14">
        <v>2355</v>
      </c>
      <c r="B261" s="15">
        <v>-0.09965138972500001</v>
      </c>
      <c r="C261" s="15">
        <v>0.026897847856918518</v>
      </c>
    </row>
    <row r="262" spans="1:3" ht="12.75">
      <c r="A262">
        <v>2356</v>
      </c>
      <c r="B262" s="13">
        <v>-0.10082266237499998</v>
      </c>
      <c r="C262" s="13">
        <v>0.026624193701088476</v>
      </c>
    </row>
    <row r="263" spans="1:3" ht="12.75">
      <c r="A263">
        <v>2366</v>
      </c>
      <c r="B263" s="13">
        <v>-0.1140068465</v>
      </c>
      <c r="C263" s="13">
        <v>0.02395452324483523</v>
      </c>
    </row>
    <row r="264" spans="1:3" ht="12.75">
      <c r="A264">
        <v>2376</v>
      </c>
      <c r="B264" s="13">
        <v>-0.127344244775</v>
      </c>
      <c r="C264" s="13">
        <v>0.02158399627236276</v>
      </c>
    </row>
    <row r="265" spans="1:3" ht="12.75">
      <c r="A265">
        <v>2386</v>
      </c>
      <c r="B265" s="13">
        <v>-0.140556115675</v>
      </c>
      <c r="C265" s="13">
        <v>0.019481359805976955</v>
      </c>
    </row>
    <row r="266" spans="1:3" ht="12.75">
      <c r="A266">
        <v>2396</v>
      </c>
      <c r="B266" s="13">
        <v>-0.15374378300000002</v>
      </c>
      <c r="C266" s="13">
        <v>0.01777040616828442</v>
      </c>
    </row>
    <row r="267" spans="1:3" ht="12.75">
      <c r="A267">
        <v>2406</v>
      </c>
      <c r="B267" s="13">
        <v>-0.16693469249999998</v>
      </c>
      <c r="C267" s="13">
        <v>0.016353961985743667</v>
      </c>
    </row>
    <row r="268" spans="1:3" ht="12.75">
      <c r="A268">
        <v>2416</v>
      </c>
      <c r="B268" s="13">
        <v>-0.18014752750000002</v>
      </c>
      <c r="C268" s="13">
        <v>0.01515152575848783</v>
      </c>
    </row>
    <row r="269" spans="1:3" ht="12.75">
      <c r="A269">
        <v>2426</v>
      </c>
      <c r="B269" s="13">
        <v>-0.1934000461</v>
      </c>
      <c r="C269" s="13">
        <v>0.014119236512799794</v>
      </c>
    </row>
    <row r="270" spans="1:3" ht="12.75">
      <c r="A270" s="14">
        <v>2431</v>
      </c>
      <c r="B270" s="15">
        <v>-0.20058549117499996</v>
      </c>
      <c r="C270" s="15">
        <v>0.01362435746662391</v>
      </c>
    </row>
    <row r="271" spans="1:3" ht="12.75">
      <c r="A271">
        <v>2436</v>
      </c>
      <c r="B271" s="13">
        <v>-0.20664103437499998</v>
      </c>
      <c r="C271" s="13">
        <v>0.013249220725806721</v>
      </c>
    </row>
    <row r="272" spans="1:3" ht="12.75">
      <c r="A272">
        <v>2446</v>
      </c>
      <c r="B272" s="13">
        <v>-0.21981745905</v>
      </c>
      <c r="C272" s="13">
        <v>0.012537659081857954</v>
      </c>
    </row>
    <row r="273" spans="1:3" ht="12.75">
      <c r="A273">
        <v>2456</v>
      </c>
      <c r="B273" s="13">
        <v>-0.23301011015</v>
      </c>
      <c r="C273" s="13">
        <v>0.011825765019015931</v>
      </c>
    </row>
    <row r="274" spans="1:3" ht="12.75">
      <c r="A274">
        <v>2466</v>
      </c>
      <c r="B274" s="13">
        <v>-0.246234242225</v>
      </c>
      <c r="C274" s="13">
        <v>0.011261122316942412</v>
      </c>
    </row>
    <row r="275" spans="1:3" ht="12.75">
      <c r="A275">
        <v>2491</v>
      </c>
      <c r="B275" s="13">
        <v>-0.27755656835</v>
      </c>
      <c r="C275" s="13">
        <v>0.010047656801940646</v>
      </c>
    </row>
    <row r="276" spans="1:3" ht="12.75">
      <c r="A276" s="14">
        <v>2509</v>
      </c>
      <c r="B276" s="15">
        <v>-0.30035131335</v>
      </c>
      <c r="C276" s="15">
        <v>0.009363167285205611</v>
      </c>
    </row>
    <row r="277" spans="1:3" ht="12.75">
      <c r="A277">
        <v>2516</v>
      </c>
      <c r="B277" s="13">
        <v>-0.30873627765</v>
      </c>
      <c r="C277" s="13">
        <v>0.0091062385466619</v>
      </c>
    </row>
    <row r="278" spans="1:3" ht="12.75">
      <c r="A278">
        <v>2541</v>
      </c>
      <c r="B278" s="13">
        <v>-0.33999921054999993</v>
      </c>
      <c r="C278" s="13">
        <v>0.008358297211603987</v>
      </c>
    </row>
    <row r="279" spans="1:3" ht="12.75">
      <c r="A279">
        <v>2566</v>
      </c>
      <c r="B279" s="13">
        <v>-0.371217351675</v>
      </c>
      <c r="C279" s="13">
        <v>0.0076594209824197</v>
      </c>
    </row>
    <row r="280" spans="1:3" ht="12.75">
      <c r="A280" s="17">
        <v>2589</v>
      </c>
      <c r="B280" s="18">
        <v>-0.400130928375</v>
      </c>
      <c r="C280" s="18">
        <v>0.007158029936614046</v>
      </c>
    </row>
    <row r="281" spans="1:3" ht="12.75">
      <c r="A281">
        <v>2591</v>
      </c>
      <c r="B281" s="13">
        <v>-0.40250867887499997</v>
      </c>
      <c r="C281" s="13">
        <v>0.007138221371112654</v>
      </c>
    </row>
    <row r="282" spans="1:3" ht="12.75">
      <c r="A282">
        <v>2616</v>
      </c>
      <c r="B282" s="13">
        <v>-0.4337200091</v>
      </c>
      <c r="C282" s="13">
        <v>0.006687278309734998</v>
      </c>
    </row>
    <row r="283" spans="1:3" ht="12.75">
      <c r="A283">
        <v>2641</v>
      </c>
      <c r="B283" s="13">
        <v>-0.46499110575</v>
      </c>
      <c r="C283" s="13">
        <v>0.0062397344618617305</v>
      </c>
    </row>
    <row r="284" spans="1:3" ht="12.75">
      <c r="A284">
        <v>2666</v>
      </c>
      <c r="B284" s="13">
        <v>-0.496197288925</v>
      </c>
      <c r="C284" s="13">
        <v>0.005906379498818759</v>
      </c>
    </row>
    <row r="285" spans="1:3" ht="12.75">
      <c r="A285" s="14">
        <v>2668</v>
      </c>
      <c r="B285" s="15">
        <v>-0.49978342215000005</v>
      </c>
      <c r="C285" s="15">
        <v>0.00580512252925446</v>
      </c>
    </row>
    <row r="286" spans="1:3" ht="12.75">
      <c r="A286">
        <v>2691</v>
      </c>
      <c r="B286" s="13">
        <v>-0.5274029434</v>
      </c>
      <c r="C286" s="13">
        <v>0.005586118053116674</v>
      </c>
    </row>
    <row r="287" spans="1:3" ht="12.75">
      <c r="A287">
        <v>2716</v>
      </c>
      <c r="B287" s="13">
        <v>-0.558545737</v>
      </c>
      <c r="C287" s="13">
        <v>0.005278675636225365</v>
      </c>
    </row>
    <row r="288" spans="1:3" ht="12.75">
      <c r="A288">
        <v>2741</v>
      </c>
      <c r="B288" s="13">
        <v>-0.58982227615</v>
      </c>
      <c r="C288" s="13">
        <v>0.005031171511920539</v>
      </c>
    </row>
    <row r="289" spans="1:3" ht="12.75">
      <c r="A289" s="14">
        <v>2749</v>
      </c>
      <c r="B289" s="15">
        <v>-0.600563912925</v>
      </c>
      <c r="C289" s="15">
        <v>0.004964433074153586</v>
      </c>
    </row>
    <row r="290" spans="1:3" ht="12.75">
      <c r="A290">
        <v>2766</v>
      </c>
      <c r="B290" s="13">
        <v>-0.620951486825</v>
      </c>
      <c r="C290" s="13">
        <v>0.00477774613412223</v>
      </c>
    </row>
    <row r="291" spans="1:3" ht="12.75">
      <c r="A291">
        <v>2791</v>
      </c>
      <c r="B291" s="13">
        <v>-0.65223434705</v>
      </c>
      <c r="C291" s="13">
        <v>0.004512206296312362</v>
      </c>
    </row>
    <row r="292" spans="1:3" ht="12.75">
      <c r="A292">
        <v>2816</v>
      </c>
      <c r="B292" s="13">
        <v>-0.6833837649500001</v>
      </c>
      <c r="C292" s="13">
        <v>0.0042834353148346735</v>
      </c>
    </row>
    <row r="293" spans="1:3" ht="12.75">
      <c r="A293" s="14">
        <v>2829</v>
      </c>
      <c r="B293" s="15">
        <v>-0.70025641685</v>
      </c>
      <c r="C293" s="15">
        <v>0.0042230806528358806</v>
      </c>
    </row>
    <row r="294" spans="1:3" ht="12.75">
      <c r="A294">
        <v>2841</v>
      </c>
      <c r="B294" s="13">
        <v>-0.71460461955</v>
      </c>
      <c r="C294" s="13">
        <v>0.004139410605886277</v>
      </c>
    </row>
    <row r="295" spans="1:3" ht="12.75">
      <c r="A295">
        <v>2866</v>
      </c>
      <c r="B295" s="13">
        <v>-0.745743751125</v>
      </c>
      <c r="C295" s="13">
        <v>0.003956617152444471</v>
      </c>
    </row>
    <row r="296" spans="1:3" ht="12.75">
      <c r="A296">
        <v>2891</v>
      </c>
      <c r="B296" s="13">
        <v>-0.7770293015</v>
      </c>
      <c r="C296" s="13">
        <v>0.0037503400965517874</v>
      </c>
    </row>
    <row r="297" spans="1:3" ht="12.75">
      <c r="A297" s="14">
        <v>2909</v>
      </c>
      <c r="B297" s="15">
        <v>-0.7997652130749999</v>
      </c>
      <c r="C297" s="15">
        <v>0.003688583776251109</v>
      </c>
    </row>
    <row r="298" spans="1:3" ht="12.75">
      <c r="A298">
        <v>2916</v>
      </c>
      <c r="B298" s="13">
        <v>-0.8081476193999999</v>
      </c>
      <c r="C298" s="13">
        <v>0.0036382811436244744</v>
      </c>
    </row>
    <row r="299" spans="1:3" ht="12.75">
      <c r="A299">
        <v>2941</v>
      </c>
      <c r="B299" s="13">
        <v>-0.83930473455</v>
      </c>
      <c r="C299" s="13">
        <v>0.003538399766310629</v>
      </c>
    </row>
    <row r="300" spans="1:3" ht="12.75">
      <c r="A300">
        <v>2966</v>
      </c>
      <c r="B300" s="13">
        <v>-0.8703788438</v>
      </c>
      <c r="C300" s="13">
        <v>0.003350973766665857</v>
      </c>
    </row>
    <row r="301" spans="1:3" ht="12.75">
      <c r="A301" s="14">
        <v>2990</v>
      </c>
      <c r="B301" s="15">
        <v>-0.900347169225</v>
      </c>
      <c r="C301" s="15">
        <v>0.00321140960715732</v>
      </c>
    </row>
    <row r="302" spans="1:3" ht="12.75">
      <c r="A302">
        <v>2991</v>
      </c>
      <c r="B302" s="13">
        <v>-0.9015606523499999</v>
      </c>
      <c r="C302" s="13">
        <v>0.0032087785288404396</v>
      </c>
    </row>
    <row r="303" spans="1:3" ht="12.75">
      <c r="A303">
        <v>3016</v>
      </c>
      <c r="B303" s="13">
        <v>-0.9325998207499999</v>
      </c>
      <c r="C303" s="13">
        <v>0.0031212751894293045</v>
      </c>
    </row>
    <row r="304" spans="1:3" ht="12.75">
      <c r="A304">
        <v>3041</v>
      </c>
      <c r="B304" s="13">
        <v>-0.9636704545749999</v>
      </c>
      <c r="C304" s="13">
        <v>0.0030059900565617913</v>
      </c>
    </row>
    <row r="305" spans="1:3" ht="12.75">
      <c r="A305">
        <v>3066</v>
      </c>
      <c r="B305" s="13">
        <v>-0.9946811276</v>
      </c>
      <c r="C305" s="13">
        <v>0.002833917155055895</v>
      </c>
    </row>
    <row r="306" ht="12.75">
      <c r="C306" s="13"/>
    </row>
    <row r="307" ht="12.75">
      <c r="C307" s="13"/>
    </row>
    <row r="308" ht="12.75">
      <c r="C308" s="13"/>
    </row>
    <row r="309" ht="12.75">
      <c r="C309" s="13"/>
    </row>
    <row r="310" ht="12.75">
      <c r="C310" s="13"/>
    </row>
    <row r="311" ht="12.75">
      <c r="C311" s="13"/>
    </row>
    <row r="312" ht="12.75">
      <c r="C312" s="13"/>
    </row>
    <row r="313" ht="12.75">
      <c r="C313" s="13"/>
    </row>
    <row r="314" ht="12.75">
      <c r="C314" s="13"/>
    </row>
    <row r="315" ht="12.75">
      <c r="C315" s="13"/>
    </row>
    <row r="316" ht="12.75">
      <c r="C316" s="13"/>
    </row>
    <row r="317" ht="12.75">
      <c r="C317" s="13"/>
    </row>
    <row r="318" ht="12.75">
      <c r="C318" s="13"/>
    </row>
    <row r="319" ht="12.75">
      <c r="C319" s="13"/>
    </row>
    <row r="320" ht="12.75">
      <c r="C320" s="1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3"/>
  <sheetViews>
    <sheetView workbookViewId="0" topLeftCell="A1">
      <selection activeCell="D314" activeCellId="1" sqref="B10:B314 D10:D314"/>
    </sheetView>
  </sheetViews>
  <sheetFormatPr defaultColWidth="9.140625" defaultRowHeight="12.75"/>
  <cols>
    <col min="1" max="1" width="6.7109375" style="0" customWidth="1"/>
    <col min="2" max="2" width="10.140625" style="13" customWidth="1"/>
    <col min="4" max="4" width="6.28125" style="20" customWidth="1"/>
    <col min="5" max="5" width="11.00390625" style="0" customWidth="1"/>
    <col min="7" max="7" width="5.8515625" style="0" customWidth="1"/>
  </cols>
  <sheetData>
    <row r="1" ht="12.75">
      <c r="A1" s="4" t="s">
        <v>101</v>
      </c>
    </row>
    <row r="2" spans="1:10" s="4" customFormat="1" ht="12.75">
      <c r="A2" s="4" t="s">
        <v>0</v>
      </c>
      <c r="B2" s="5"/>
      <c r="D2" s="81"/>
      <c r="E2"/>
      <c r="F2"/>
      <c r="G2"/>
      <c r="H2" t="s">
        <v>1</v>
      </c>
      <c r="I2"/>
      <c r="J2"/>
    </row>
    <row r="3" spans="2:4" s="4" customFormat="1" ht="12.75">
      <c r="B3" s="5"/>
      <c r="D3" s="81"/>
    </row>
    <row r="4" spans="1:6" s="6" customFormat="1" ht="12.75">
      <c r="A4" s="6" t="s">
        <v>2</v>
      </c>
      <c r="B4" s="7"/>
      <c r="C4" s="6" t="s">
        <v>3</v>
      </c>
      <c r="D4" s="82"/>
      <c r="E4" s="6" t="s">
        <v>4</v>
      </c>
      <c r="F4" s="6" t="s">
        <v>21</v>
      </c>
    </row>
    <row r="5" spans="1:10" s="4" customFormat="1" ht="12.75">
      <c r="A5" s="6" t="s">
        <v>6</v>
      </c>
      <c r="B5" s="5"/>
      <c r="C5" s="6">
        <v>25</v>
      </c>
      <c r="D5" s="81"/>
      <c r="E5" t="s">
        <v>7</v>
      </c>
      <c r="F5" s="1">
        <v>4.23</v>
      </c>
      <c r="G5" t="s">
        <v>8</v>
      </c>
      <c r="H5" t="s">
        <v>9</v>
      </c>
      <c r="I5" s="1">
        <v>0.53</v>
      </c>
      <c r="J5" t="s">
        <v>5</v>
      </c>
    </row>
    <row r="6" spans="1:10" s="4" customFormat="1" ht="12.75">
      <c r="A6" s="6" t="s">
        <v>10</v>
      </c>
      <c r="B6" s="5"/>
      <c r="C6" s="6">
        <v>10</v>
      </c>
      <c r="D6" s="81"/>
      <c r="E6" t="s">
        <v>11</v>
      </c>
      <c r="F6" s="8">
        <v>20</v>
      </c>
      <c r="G6" t="s">
        <v>12</v>
      </c>
      <c r="H6" t="s">
        <v>13</v>
      </c>
      <c r="I6" s="9">
        <v>1.2378432499636972E-06</v>
      </c>
      <c r="J6" t="s">
        <v>14</v>
      </c>
    </row>
    <row r="7" spans="1:10" s="4" customFormat="1" ht="12.75">
      <c r="A7" s="6" t="s">
        <v>15</v>
      </c>
      <c r="B7" s="5"/>
      <c r="C7" s="6">
        <v>2</v>
      </c>
      <c r="D7" s="81"/>
      <c r="E7" t="s">
        <v>16</v>
      </c>
      <c r="F7" s="10">
        <v>1</v>
      </c>
      <c r="G7" t="s">
        <v>17</v>
      </c>
      <c r="H7"/>
      <c r="I7" s="1"/>
      <c r="J7"/>
    </row>
    <row r="8" spans="1:4" s="4" customFormat="1" ht="12.75">
      <c r="A8" s="6"/>
      <c r="B8" s="5"/>
      <c r="C8" s="6"/>
      <c r="D8" s="81"/>
    </row>
    <row r="9" spans="1:10" s="11" customFormat="1" ht="12.75">
      <c r="A9" s="11" t="s">
        <v>18</v>
      </c>
      <c r="B9" s="12" t="s">
        <v>19</v>
      </c>
      <c r="C9" s="11" t="s">
        <v>20</v>
      </c>
      <c r="D9" s="83"/>
      <c r="E9"/>
      <c r="F9"/>
      <c r="G9"/>
      <c r="H9"/>
      <c r="I9"/>
      <c r="J9"/>
    </row>
    <row r="10" spans="1:10" ht="12.75">
      <c r="A10">
        <v>1</v>
      </c>
      <c r="B10" s="13">
        <v>-0.9994354545749999</v>
      </c>
      <c r="C10" s="13">
        <v>0.0034626735167074835</v>
      </c>
      <c r="D10" s="20">
        <f>1000*C10</f>
        <v>3.4626735167074836</v>
      </c>
      <c r="E10" s="11"/>
      <c r="F10" s="11"/>
      <c r="G10" s="11"/>
      <c r="H10" s="11"/>
      <c r="I10" s="11"/>
      <c r="J10" s="11"/>
    </row>
    <row r="11" spans="1:4" ht="12.75">
      <c r="A11">
        <v>3</v>
      </c>
      <c r="B11" s="13">
        <v>-0.995940491</v>
      </c>
      <c r="C11" s="13">
        <v>0.002029735649804402</v>
      </c>
      <c r="D11" s="20">
        <f aca="true" t="shared" si="0" ref="D11:D74">1000*C11</f>
        <v>2.029735649804402</v>
      </c>
    </row>
    <row r="12" spans="1:4" ht="12.75">
      <c r="A12">
        <v>5</v>
      </c>
      <c r="B12" s="13">
        <v>-0.992278722575</v>
      </c>
      <c r="C12" s="13">
        <v>0.0005862873101570059</v>
      </c>
      <c r="D12" s="20">
        <f t="shared" si="0"/>
        <v>0.5862873101570059</v>
      </c>
    </row>
    <row r="13" spans="1:4" ht="12.75">
      <c r="A13">
        <v>7</v>
      </c>
      <c r="B13" s="13">
        <v>-0.988694774125</v>
      </c>
      <c r="C13" s="13">
        <v>-0.0004845251043286109</v>
      </c>
      <c r="D13" s="20">
        <f t="shared" si="0"/>
        <v>-0.4845251043286109</v>
      </c>
    </row>
    <row r="14" spans="1:4" ht="12.75">
      <c r="A14">
        <v>9</v>
      </c>
      <c r="B14" s="13">
        <v>-0.9850887135749999</v>
      </c>
      <c r="C14" s="13">
        <v>-0.0013670579063219377</v>
      </c>
      <c r="D14" s="20">
        <f t="shared" si="0"/>
        <v>-1.3670579063219377</v>
      </c>
    </row>
    <row r="15" spans="1:4" ht="12.75">
      <c r="A15">
        <v>11</v>
      </c>
      <c r="B15" s="13">
        <v>-0.9814215803999999</v>
      </c>
      <c r="C15" s="13">
        <v>-0.002022885585997902</v>
      </c>
      <c r="D15" s="20">
        <f t="shared" si="0"/>
        <v>-2.022885585997902</v>
      </c>
    </row>
    <row r="16" spans="1:4" ht="12.75">
      <c r="A16">
        <v>13</v>
      </c>
      <c r="B16" s="13">
        <v>-0.9778954624</v>
      </c>
      <c r="C16" s="13">
        <v>-0.002545607132438067</v>
      </c>
      <c r="D16" s="20">
        <f t="shared" si="0"/>
        <v>-2.545607132438067</v>
      </c>
    </row>
    <row r="17" spans="1:4" ht="12.75">
      <c r="A17">
        <v>15</v>
      </c>
      <c r="B17" s="13">
        <v>-0.974246997</v>
      </c>
      <c r="C17" s="13">
        <v>-0.002778858377652258</v>
      </c>
      <c r="D17" s="20">
        <f t="shared" si="0"/>
        <v>-2.778858377652258</v>
      </c>
    </row>
    <row r="18" spans="1:4" ht="12.75">
      <c r="A18">
        <v>25</v>
      </c>
      <c r="B18" s="13">
        <v>-0.9610313396750001</v>
      </c>
      <c r="C18" s="13">
        <v>-0.0034547953300541312</v>
      </c>
      <c r="D18" s="20">
        <f t="shared" si="0"/>
        <v>-3.4547953300541314</v>
      </c>
    </row>
    <row r="19" spans="1:4" ht="12.75">
      <c r="A19">
        <v>35</v>
      </c>
      <c r="B19" s="13">
        <v>-0.947863366425</v>
      </c>
      <c r="C19" s="13">
        <v>-0.003706829888119793</v>
      </c>
      <c r="D19" s="20">
        <f t="shared" si="0"/>
        <v>-3.706829888119793</v>
      </c>
    </row>
    <row r="20" spans="1:4" ht="12.75">
      <c r="A20">
        <v>45</v>
      </c>
      <c r="B20" s="13">
        <v>-0.9346208698</v>
      </c>
      <c r="C20" s="13">
        <v>-0.0037347449045734044</v>
      </c>
      <c r="D20" s="20">
        <f t="shared" si="0"/>
        <v>-3.7347449045734042</v>
      </c>
    </row>
    <row r="21" spans="1:4" ht="12.75">
      <c r="A21">
        <v>55</v>
      </c>
      <c r="B21" s="13">
        <v>-0.9214106316500001</v>
      </c>
      <c r="C21" s="13">
        <v>-0.003782110218162064</v>
      </c>
      <c r="D21" s="20">
        <f t="shared" si="0"/>
        <v>-3.782110218162064</v>
      </c>
    </row>
    <row r="22" spans="1:4" ht="12.75">
      <c r="A22">
        <v>65</v>
      </c>
      <c r="B22" s="13">
        <v>-0.908196964725</v>
      </c>
      <c r="C22" s="13">
        <v>-0.003883100955153953</v>
      </c>
      <c r="D22" s="20">
        <f t="shared" si="0"/>
        <v>-3.883100955153953</v>
      </c>
    </row>
    <row r="23" spans="1:4" ht="12.75">
      <c r="A23" s="14">
        <v>71</v>
      </c>
      <c r="B23" s="15">
        <v>-0.899833366125</v>
      </c>
      <c r="C23" s="15">
        <v>-0.003812935011806036</v>
      </c>
      <c r="D23" s="20">
        <f t="shared" si="0"/>
        <v>-3.812935011806036</v>
      </c>
    </row>
    <row r="24" spans="1:4" ht="12.75">
      <c r="A24">
        <v>75</v>
      </c>
      <c r="B24" s="13">
        <v>-0.895014156775</v>
      </c>
      <c r="C24" s="13">
        <v>-0.0038945075332681035</v>
      </c>
      <c r="D24" s="20">
        <f t="shared" si="0"/>
        <v>-3.8945075332681034</v>
      </c>
    </row>
    <row r="25" spans="1:4" ht="12.75">
      <c r="A25">
        <v>100</v>
      </c>
      <c r="B25" s="13">
        <v>-0.8637043950500001</v>
      </c>
      <c r="C25" s="13">
        <v>-0.003946741581454484</v>
      </c>
      <c r="D25" s="20">
        <f t="shared" si="0"/>
        <v>-3.9467415814544835</v>
      </c>
    </row>
    <row r="26" spans="1:4" ht="12.75">
      <c r="A26">
        <v>125</v>
      </c>
      <c r="B26" s="13">
        <v>-0.8325966433749998</v>
      </c>
      <c r="C26" s="13">
        <v>-0.003981998856541382</v>
      </c>
      <c r="D26" s="20">
        <f t="shared" si="0"/>
        <v>-3.9819988565413817</v>
      </c>
    </row>
    <row r="27" spans="1:4" ht="12.75">
      <c r="A27">
        <v>150</v>
      </c>
      <c r="B27" s="13">
        <v>-0.8014148737</v>
      </c>
      <c r="C27" s="13">
        <v>-0.004088432439939982</v>
      </c>
      <c r="D27" s="20">
        <f t="shared" si="0"/>
        <v>-4.088432439939982</v>
      </c>
    </row>
    <row r="28" spans="1:4" ht="12.75">
      <c r="A28" s="14">
        <v>151</v>
      </c>
      <c r="B28" s="15">
        <v>-0.799041904825</v>
      </c>
      <c r="C28" s="15">
        <v>-0.004070156176497862</v>
      </c>
      <c r="D28" s="20">
        <f t="shared" si="0"/>
        <v>-4.0701561764978615</v>
      </c>
    </row>
    <row r="29" spans="1:4" ht="12.75">
      <c r="A29">
        <v>175</v>
      </c>
      <c r="B29" s="13">
        <v>-0.7703061657</v>
      </c>
      <c r="C29" s="13">
        <v>-0.004157043491020717</v>
      </c>
      <c r="D29" s="20">
        <f t="shared" si="0"/>
        <v>-4.157043491020717</v>
      </c>
    </row>
    <row r="30" spans="1:4" ht="12.75">
      <c r="A30">
        <v>200</v>
      </c>
      <c r="B30" s="13">
        <v>-0.7390254591500001</v>
      </c>
      <c r="C30" s="13">
        <v>-0.004281839811109862</v>
      </c>
      <c r="D30" s="20">
        <f t="shared" si="0"/>
        <v>-4.281839811109863</v>
      </c>
    </row>
    <row r="31" spans="1:4" ht="12.75">
      <c r="A31">
        <v>225</v>
      </c>
      <c r="B31" s="13">
        <v>-0.7078638578249999</v>
      </c>
      <c r="C31" s="13">
        <v>-0.004222251288344403</v>
      </c>
      <c r="D31" s="20">
        <f t="shared" si="0"/>
        <v>-4.2222512883444026</v>
      </c>
    </row>
    <row r="32" spans="1:4" ht="12.75">
      <c r="A32" s="14">
        <v>231</v>
      </c>
      <c r="B32" s="15">
        <v>-0.699492826325</v>
      </c>
      <c r="C32" s="15">
        <v>-0.00431013524705659</v>
      </c>
      <c r="D32" s="20">
        <f t="shared" si="0"/>
        <v>-4.31013524705659</v>
      </c>
    </row>
    <row r="33" spans="1:4" ht="12.75">
      <c r="A33">
        <v>250</v>
      </c>
      <c r="B33" s="13">
        <v>-0.6766566250249999</v>
      </c>
      <c r="C33" s="13">
        <v>-0.004405946286507191</v>
      </c>
      <c r="D33" s="20">
        <f t="shared" si="0"/>
        <v>-4.4059462865071914</v>
      </c>
    </row>
    <row r="34" spans="1:4" ht="12.75">
      <c r="A34">
        <v>275</v>
      </c>
      <c r="B34" s="13">
        <v>-0.6455102938</v>
      </c>
      <c r="C34" s="13">
        <v>-0.0044820534622769075</v>
      </c>
      <c r="D34" s="20">
        <f t="shared" si="0"/>
        <v>-4.482053462276907</v>
      </c>
    </row>
    <row r="35" spans="1:4" ht="12.75">
      <c r="A35">
        <v>300</v>
      </c>
      <c r="B35" s="13">
        <v>-0.614236701375</v>
      </c>
      <c r="C35" s="13">
        <v>-0.0046856020606354624</v>
      </c>
      <c r="D35" s="20">
        <f t="shared" si="0"/>
        <v>-4.685602060635462</v>
      </c>
    </row>
    <row r="36" spans="1:4" ht="12.75">
      <c r="A36" s="14">
        <v>311</v>
      </c>
      <c r="B36" s="15">
        <v>-0.5998892995</v>
      </c>
      <c r="C36" s="15">
        <v>-0.00464973928399429</v>
      </c>
      <c r="D36" s="20">
        <f t="shared" si="0"/>
        <v>-4.64973928399429</v>
      </c>
    </row>
    <row r="37" spans="1:4" ht="12.75">
      <c r="A37">
        <v>325</v>
      </c>
      <c r="B37" s="13">
        <v>-0.5830927259750001</v>
      </c>
      <c r="C37" s="13">
        <v>-0.004679094518166559</v>
      </c>
      <c r="D37" s="20">
        <f t="shared" si="0"/>
        <v>-4.6790945181665595</v>
      </c>
    </row>
    <row r="38" spans="1:4" ht="12.75">
      <c r="A38">
        <v>350</v>
      </c>
      <c r="B38" s="13">
        <v>-0.551887227</v>
      </c>
      <c r="C38" s="13">
        <v>-0.004778892940838204</v>
      </c>
      <c r="D38" s="20">
        <f t="shared" si="0"/>
        <v>-4.778892940838204</v>
      </c>
    </row>
    <row r="39" spans="1:4" ht="12.75">
      <c r="A39">
        <v>375</v>
      </c>
      <c r="B39" s="13">
        <v>-0.5207671053</v>
      </c>
      <c r="C39" s="13">
        <v>-0.004902680636481762</v>
      </c>
      <c r="D39" s="20">
        <f t="shared" si="0"/>
        <v>-4.902680636481762</v>
      </c>
    </row>
    <row r="40" spans="1:4" ht="12.75">
      <c r="A40" s="14">
        <v>391</v>
      </c>
      <c r="B40" s="15">
        <v>-0.500405911975</v>
      </c>
      <c r="C40" s="15">
        <v>-0.004860886269685376</v>
      </c>
      <c r="D40" s="20">
        <f t="shared" si="0"/>
        <v>-4.860886269685375</v>
      </c>
    </row>
    <row r="41" spans="1:4" ht="12.75">
      <c r="A41">
        <v>400</v>
      </c>
      <c r="B41" s="13">
        <v>-0.48960114219999995</v>
      </c>
      <c r="C41" s="13">
        <v>-0.0049854874956233326</v>
      </c>
      <c r="D41" s="20">
        <f t="shared" si="0"/>
        <v>-4.985487495623333</v>
      </c>
    </row>
    <row r="42" spans="1:4" ht="12.75">
      <c r="A42">
        <v>425</v>
      </c>
      <c r="B42" s="13">
        <v>-0.45844175675</v>
      </c>
      <c r="C42" s="13">
        <v>-0.0052465913770679854</v>
      </c>
      <c r="D42" s="20">
        <f t="shared" si="0"/>
        <v>-5.246591377067985</v>
      </c>
    </row>
    <row r="43" spans="1:4" ht="12.75">
      <c r="A43">
        <v>450</v>
      </c>
      <c r="B43" s="13">
        <v>-0.42723253355</v>
      </c>
      <c r="C43" s="13">
        <v>-0.005436190137909308</v>
      </c>
      <c r="D43" s="20">
        <f t="shared" si="0"/>
        <v>-5.436190137909308</v>
      </c>
    </row>
    <row r="44" spans="1:4" ht="12.75">
      <c r="A44" s="14">
        <v>472</v>
      </c>
      <c r="B44" s="15">
        <v>-0.399621214925</v>
      </c>
      <c r="C44" s="15">
        <v>-0.005491900278645154</v>
      </c>
      <c r="D44" s="20">
        <f t="shared" si="0"/>
        <v>-5.491900278645154</v>
      </c>
    </row>
    <row r="45" spans="1:4" ht="12.75">
      <c r="A45">
        <v>475</v>
      </c>
      <c r="B45" s="13">
        <v>-0.39608983325</v>
      </c>
      <c r="C45" s="13">
        <v>-0.005516653372301082</v>
      </c>
      <c r="D45" s="20">
        <f t="shared" si="0"/>
        <v>-5.516653372301082</v>
      </c>
    </row>
    <row r="46" spans="1:4" ht="12.75">
      <c r="A46">
        <v>500</v>
      </c>
      <c r="B46" s="13">
        <v>-0.36477725697499996</v>
      </c>
      <c r="C46" s="13">
        <v>-0.005669461780605431</v>
      </c>
      <c r="D46" s="20">
        <f t="shared" si="0"/>
        <v>-5.669461780605431</v>
      </c>
    </row>
    <row r="47" spans="1:4" ht="12.75">
      <c r="A47">
        <v>525</v>
      </c>
      <c r="B47" s="13">
        <v>-0.333598247425</v>
      </c>
      <c r="C47" s="13">
        <v>-0.005945475143810768</v>
      </c>
      <c r="D47" s="20">
        <f t="shared" si="0"/>
        <v>-5.945475143810769</v>
      </c>
    </row>
    <row r="48" spans="1:4" ht="12.75">
      <c r="A48">
        <v>550</v>
      </c>
      <c r="B48" s="13">
        <v>-0.30234878082499994</v>
      </c>
      <c r="C48" s="13">
        <v>-0.006216205661298069</v>
      </c>
      <c r="D48" s="20">
        <f t="shared" si="0"/>
        <v>-6.216205661298069</v>
      </c>
    </row>
    <row r="49" spans="1:4" ht="12.75">
      <c r="A49" s="14">
        <v>551</v>
      </c>
      <c r="B49" s="15">
        <v>-0.29995552697500005</v>
      </c>
      <c r="C49" s="15">
        <v>-0.006259020044032347</v>
      </c>
      <c r="D49" s="20">
        <f t="shared" si="0"/>
        <v>-6.259020044032347</v>
      </c>
    </row>
    <row r="50" spans="1:4" ht="12.75">
      <c r="A50">
        <v>575</v>
      </c>
      <c r="B50" s="13">
        <v>-0.27118100614999996</v>
      </c>
      <c r="C50" s="13">
        <v>-0.006437812315720787</v>
      </c>
      <c r="D50" s="20">
        <f t="shared" si="0"/>
        <v>-6.437812315720787</v>
      </c>
    </row>
    <row r="51" spans="1:4" ht="12.75">
      <c r="A51">
        <v>600</v>
      </c>
      <c r="B51" s="13">
        <v>-0.239857809225</v>
      </c>
      <c r="C51" s="13">
        <v>-0.006779975270012514</v>
      </c>
      <c r="D51" s="20">
        <f t="shared" si="0"/>
        <v>-6.779975270012514</v>
      </c>
    </row>
    <row r="52" spans="1:4" ht="12.75">
      <c r="A52">
        <v>610</v>
      </c>
      <c r="B52" s="13">
        <v>-0.226647042375</v>
      </c>
      <c r="C52" s="13">
        <v>-0.0069722958273970145</v>
      </c>
      <c r="D52" s="20">
        <f t="shared" si="0"/>
        <v>-6.972295827397015</v>
      </c>
    </row>
    <row r="53" spans="1:4" ht="12.75">
      <c r="A53">
        <v>620</v>
      </c>
      <c r="B53" s="13">
        <v>-0.21346349579999999</v>
      </c>
      <c r="C53" s="13">
        <v>-0.00713815055444553</v>
      </c>
      <c r="D53" s="20">
        <f t="shared" si="0"/>
        <v>-7.13815055444553</v>
      </c>
    </row>
    <row r="54" spans="1:4" ht="12.75">
      <c r="A54" s="14">
        <v>630</v>
      </c>
      <c r="B54" s="15">
        <v>-0.20028184632499996</v>
      </c>
      <c r="C54" s="15">
        <v>-0.007312468825075463</v>
      </c>
      <c r="D54" s="20">
        <f t="shared" si="0"/>
        <v>-7.312468825075463</v>
      </c>
    </row>
    <row r="55" spans="1:4" ht="12.75">
      <c r="A55">
        <v>640</v>
      </c>
      <c r="B55" s="13">
        <v>-0.18702890787499998</v>
      </c>
      <c r="C55" s="13">
        <v>-0.0074419957774910115</v>
      </c>
      <c r="D55" s="20">
        <f t="shared" si="0"/>
        <v>-7.4419957774910115</v>
      </c>
    </row>
    <row r="56" spans="1:4" ht="12.75">
      <c r="A56">
        <v>650</v>
      </c>
      <c r="B56" s="13">
        <v>-0.173843456425</v>
      </c>
      <c r="C56" s="13">
        <v>-0.007597077963476755</v>
      </c>
      <c r="D56" s="20">
        <f t="shared" si="0"/>
        <v>-7.597077963476755</v>
      </c>
    </row>
    <row r="57" spans="1:4" ht="12.75">
      <c r="A57">
        <v>660</v>
      </c>
      <c r="B57" s="13">
        <v>-0.160649779025</v>
      </c>
      <c r="C57" s="13">
        <v>-0.007771927245118922</v>
      </c>
      <c r="D57" s="20">
        <f t="shared" si="0"/>
        <v>-7.771927245118922</v>
      </c>
    </row>
    <row r="58" spans="1:4" ht="12.75">
      <c r="A58">
        <v>670</v>
      </c>
      <c r="B58" s="13">
        <v>-0.14744572977499998</v>
      </c>
      <c r="C58" s="13">
        <v>-0.007953975544078349</v>
      </c>
      <c r="D58" s="20">
        <f t="shared" si="0"/>
        <v>-7.953975544078348</v>
      </c>
    </row>
    <row r="59" spans="1:4" ht="12.75">
      <c r="A59">
        <v>680</v>
      </c>
      <c r="B59" s="13">
        <v>-0.13424335215</v>
      </c>
      <c r="C59" s="13">
        <v>-0.008221967803613337</v>
      </c>
      <c r="D59" s="20">
        <f t="shared" si="0"/>
        <v>-8.221967803613337</v>
      </c>
    </row>
    <row r="60" spans="1:4" ht="12.75">
      <c r="A60">
        <v>690</v>
      </c>
      <c r="B60" s="13">
        <v>-0.12096362105</v>
      </c>
      <c r="C60" s="13">
        <v>-0.008482891583575803</v>
      </c>
      <c r="D60" s="20">
        <f t="shared" si="0"/>
        <v>-8.482891583575803</v>
      </c>
    </row>
    <row r="61" spans="1:4" ht="12.75">
      <c r="A61">
        <v>700</v>
      </c>
      <c r="B61" s="13">
        <v>-0.107750482825</v>
      </c>
      <c r="C61" s="13">
        <v>-0.008664440294062629</v>
      </c>
      <c r="D61" s="20">
        <f t="shared" si="0"/>
        <v>-8.66444029406263</v>
      </c>
    </row>
    <row r="62" spans="1:4" ht="12.75">
      <c r="A62">
        <v>702</v>
      </c>
      <c r="B62" s="13">
        <v>-0.10419324149999999</v>
      </c>
      <c r="C62" s="13">
        <v>-0.008858046084869835</v>
      </c>
      <c r="D62" s="20">
        <f t="shared" si="0"/>
        <v>-8.858046084869835</v>
      </c>
    </row>
    <row r="63" spans="1:4" ht="12.75">
      <c r="A63" s="14">
        <v>704</v>
      </c>
      <c r="B63" s="15">
        <v>-0.100549215625</v>
      </c>
      <c r="C63" s="15">
        <v>-0.008886815144673522</v>
      </c>
      <c r="D63" s="20">
        <f t="shared" si="0"/>
        <v>-8.886815144673523</v>
      </c>
    </row>
    <row r="64" spans="1:4" ht="12.75">
      <c r="A64">
        <v>706</v>
      </c>
      <c r="B64" s="13">
        <v>-0.0969813692</v>
      </c>
      <c r="C64" s="13">
        <v>-0.009001930408441255</v>
      </c>
      <c r="D64" s="20">
        <f t="shared" si="0"/>
        <v>-9.001930408441254</v>
      </c>
    </row>
    <row r="65" spans="1:4" ht="12.75">
      <c r="A65">
        <v>708</v>
      </c>
      <c r="B65" s="13">
        <v>-0.093355707875</v>
      </c>
      <c r="C65" s="13">
        <v>-0.009122006277064896</v>
      </c>
      <c r="D65" s="20">
        <f t="shared" si="0"/>
        <v>-9.122006277064896</v>
      </c>
    </row>
    <row r="66" spans="1:4" ht="12.75">
      <c r="A66">
        <v>710</v>
      </c>
      <c r="B66" s="13">
        <v>-0.089727193125</v>
      </c>
      <c r="C66" s="13">
        <v>-0.009171020224213858</v>
      </c>
      <c r="D66" s="20">
        <f t="shared" si="0"/>
        <v>-9.171020224213859</v>
      </c>
    </row>
    <row r="67" spans="1:4" ht="12.75">
      <c r="A67">
        <v>712</v>
      </c>
      <c r="B67" s="13">
        <v>-0.08618703347500001</v>
      </c>
      <c r="C67" s="13">
        <v>-0.009206305198751862</v>
      </c>
      <c r="D67" s="20">
        <f t="shared" si="0"/>
        <v>-9.206305198751862</v>
      </c>
    </row>
    <row r="68" spans="1:4" ht="12.75">
      <c r="A68">
        <v>714</v>
      </c>
      <c r="B68" s="13">
        <v>-0.082553060675</v>
      </c>
      <c r="C68" s="13">
        <v>-0.009314078720146102</v>
      </c>
      <c r="D68" s="20">
        <f t="shared" si="0"/>
        <v>-9.314078720146103</v>
      </c>
    </row>
    <row r="69" spans="1:4" ht="12.75">
      <c r="A69">
        <v>716</v>
      </c>
      <c r="B69" s="13">
        <v>-0.07895436305</v>
      </c>
      <c r="C69" s="13">
        <v>-0.009394091642481192</v>
      </c>
      <c r="D69" s="20">
        <f t="shared" si="0"/>
        <v>-9.394091642481191</v>
      </c>
    </row>
    <row r="70" spans="1:4" ht="12.75">
      <c r="A70">
        <v>718</v>
      </c>
      <c r="B70" s="13">
        <v>-0.07537276265000001</v>
      </c>
      <c r="C70" s="13">
        <v>-0.009572340286603667</v>
      </c>
      <c r="D70" s="20">
        <f t="shared" si="0"/>
        <v>-9.572340286603666</v>
      </c>
    </row>
    <row r="71" spans="1:4" ht="12.75">
      <c r="A71">
        <v>720</v>
      </c>
      <c r="B71" s="13">
        <v>-0.071744488925</v>
      </c>
      <c r="C71" s="13">
        <v>-0.00973398220546545</v>
      </c>
      <c r="D71" s="20">
        <f t="shared" si="0"/>
        <v>-9.73398220546545</v>
      </c>
    </row>
    <row r="72" spans="1:4" ht="12.75">
      <c r="A72">
        <v>722</v>
      </c>
      <c r="B72" s="13">
        <v>-0.068157181675</v>
      </c>
      <c r="C72" s="13">
        <v>-0.009771133232883351</v>
      </c>
      <c r="D72" s="20">
        <f t="shared" si="0"/>
        <v>-9.77113323288335</v>
      </c>
    </row>
    <row r="73" spans="1:4" ht="12.75">
      <c r="A73">
        <v>724</v>
      </c>
      <c r="B73" s="13">
        <v>-0.06456529494999999</v>
      </c>
      <c r="C73" s="13">
        <v>-0.009969921708241642</v>
      </c>
      <c r="D73" s="20">
        <f t="shared" si="0"/>
        <v>-9.969921708241642</v>
      </c>
    </row>
    <row r="74" spans="1:4" ht="12.75">
      <c r="A74">
        <v>726</v>
      </c>
      <c r="B74" s="13">
        <v>-0.0609184312</v>
      </c>
      <c r="C74" s="13">
        <v>-0.01013133473302098</v>
      </c>
      <c r="D74" s="20">
        <f t="shared" si="0"/>
        <v>-10.13133473302098</v>
      </c>
    </row>
    <row r="75" spans="1:4" ht="12.75">
      <c r="A75">
        <v>728</v>
      </c>
      <c r="B75" s="13">
        <v>-0.057326140175</v>
      </c>
      <c r="C75" s="13">
        <v>-0.010140015398143201</v>
      </c>
      <c r="D75" s="20">
        <f aca="true" t="shared" si="1" ref="D75:D138">1000*C75</f>
        <v>-10.140015398143202</v>
      </c>
    </row>
    <row r="76" spans="1:4" ht="12.75">
      <c r="A76">
        <v>730</v>
      </c>
      <c r="B76" s="13">
        <v>-0.053696676875</v>
      </c>
      <c r="C76" s="13">
        <v>-0.010218534761298647</v>
      </c>
      <c r="D76" s="20">
        <f t="shared" si="1"/>
        <v>-10.218534761298647</v>
      </c>
    </row>
    <row r="77" spans="1:4" ht="12.75">
      <c r="A77">
        <v>732</v>
      </c>
      <c r="B77" s="13">
        <v>-0.0500705335</v>
      </c>
      <c r="C77" s="13">
        <v>-0.010476895333710542</v>
      </c>
      <c r="D77" s="20">
        <f t="shared" si="1"/>
        <v>-10.476895333710543</v>
      </c>
    </row>
    <row r="78" spans="1:4" ht="12.75">
      <c r="A78">
        <v>734</v>
      </c>
      <c r="B78" s="13">
        <v>-0.04655624127499999</v>
      </c>
      <c r="C78" s="13">
        <v>-0.010536514690108006</v>
      </c>
      <c r="D78" s="20">
        <f t="shared" si="1"/>
        <v>-10.536514690108005</v>
      </c>
    </row>
    <row r="79" spans="1:4" ht="12.75">
      <c r="A79">
        <v>736</v>
      </c>
      <c r="B79" s="13">
        <v>-0.0428954525</v>
      </c>
      <c r="C79" s="13">
        <v>-0.010825200490068132</v>
      </c>
      <c r="D79" s="20">
        <f t="shared" si="1"/>
        <v>-10.825200490068132</v>
      </c>
    </row>
    <row r="80" spans="1:4" ht="12.75">
      <c r="A80">
        <v>738</v>
      </c>
      <c r="B80" s="13">
        <v>-0.03930332475</v>
      </c>
      <c r="C80" s="13">
        <v>-0.010939069102322703</v>
      </c>
      <c r="D80" s="20">
        <f t="shared" si="1"/>
        <v>-10.939069102322703</v>
      </c>
    </row>
    <row r="81" spans="1:4" ht="12.75">
      <c r="A81">
        <v>740</v>
      </c>
      <c r="B81" s="13">
        <v>-0.035740547625</v>
      </c>
      <c r="C81" s="13">
        <v>-0.011114724171271939</v>
      </c>
      <c r="D81" s="20">
        <f t="shared" si="1"/>
        <v>-11.11472417127194</v>
      </c>
    </row>
    <row r="82" spans="1:4" ht="12.75">
      <c r="A82">
        <v>742</v>
      </c>
      <c r="B82" s="13">
        <v>-0.032092338799999995</v>
      </c>
      <c r="C82" s="13">
        <v>-0.011281783441906909</v>
      </c>
      <c r="D82" s="20">
        <f t="shared" si="1"/>
        <v>-11.281783441906908</v>
      </c>
    </row>
    <row r="83" spans="1:4" ht="12.75">
      <c r="A83">
        <v>744</v>
      </c>
      <c r="B83" s="13">
        <v>-0.0285241736</v>
      </c>
      <c r="C83" s="13">
        <v>-0.011505422605406445</v>
      </c>
      <c r="D83" s="20">
        <f t="shared" si="1"/>
        <v>-11.505422605406444</v>
      </c>
    </row>
    <row r="84" spans="1:4" ht="12.75">
      <c r="A84">
        <v>746</v>
      </c>
      <c r="B84" s="13">
        <v>-0.024901832199999994</v>
      </c>
      <c r="C84" s="13">
        <v>-0.011784302045268511</v>
      </c>
      <c r="D84" s="20">
        <f t="shared" si="1"/>
        <v>-11.784302045268511</v>
      </c>
    </row>
    <row r="85" spans="1:4" ht="12.75">
      <c r="A85">
        <v>748</v>
      </c>
      <c r="B85" s="13">
        <v>-0.0212985551</v>
      </c>
      <c r="C85" s="13">
        <v>-0.012045194157633646</v>
      </c>
      <c r="D85" s="20">
        <f t="shared" si="1"/>
        <v>-12.045194157633647</v>
      </c>
    </row>
    <row r="86" spans="1:4" ht="12.75">
      <c r="A86">
        <v>750</v>
      </c>
      <c r="B86" s="13">
        <v>-0.017730156650000002</v>
      </c>
      <c r="C86" s="13">
        <v>-0.012296541776824835</v>
      </c>
      <c r="D86" s="20">
        <f t="shared" si="1"/>
        <v>-12.296541776824835</v>
      </c>
    </row>
    <row r="87" spans="1:4" ht="12.75">
      <c r="A87">
        <v>752</v>
      </c>
      <c r="B87" s="13">
        <v>-0.0141019529</v>
      </c>
      <c r="C87" s="13">
        <v>-0.012589027437771527</v>
      </c>
      <c r="D87" s="20">
        <f t="shared" si="1"/>
        <v>-12.589027437771527</v>
      </c>
    </row>
    <row r="88" spans="1:4" ht="12.75">
      <c r="A88">
        <v>754</v>
      </c>
      <c r="B88" s="13">
        <v>-0.010509350875</v>
      </c>
      <c r="C88" s="13">
        <v>-0.01295868364727243</v>
      </c>
      <c r="D88" s="20">
        <f t="shared" si="1"/>
        <v>-12.95868364727243</v>
      </c>
    </row>
    <row r="89" spans="1:4" ht="12.75">
      <c r="A89">
        <v>756</v>
      </c>
      <c r="B89" s="13">
        <v>-0.0069343125750000005</v>
      </c>
      <c r="C89" s="13">
        <v>-0.013246728734997645</v>
      </c>
      <c r="D89" s="20">
        <f t="shared" si="1"/>
        <v>-13.246728734997646</v>
      </c>
    </row>
    <row r="90" spans="1:4" ht="12.75">
      <c r="A90">
        <v>758</v>
      </c>
      <c r="B90" s="13">
        <v>-0.003294166425</v>
      </c>
      <c r="C90" s="13">
        <v>-0.013807333773019792</v>
      </c>
      <c r="D90" s="20">
        <f t="shared" si="1"/>
        <v>-13.807333773019792</v>
      </c>
    </row>
    <row r="91" spans="1:4" ht="12.75">
      <c r="A91" s="14">
        <v>760</v>
      </c>
      <c r="B91" s="15">
        <v>0.00037001489217825</v>
      </c>
      <c r="C91" s="15">
        <v>-0.014269200299984769</v>
      </c>
      <c r="D91" s="20">
        <f t="shared" si="1"/>
        <v>-14.26920029998477</v>
      </c>
    </row>
    <row r="92" spans="1:4" ht="12.75">
      <c r="A92">
        <v>762</v>
      </c>
      <c r="B92" s="13">
        <v>0.004069878175</v>
      </c>
      <c r="C92" s="13">
        <v>-0.014918919325510727</v>
      </c>
      <c r="D92" s="20">
        <f t="shared" si="1"/>
        <v>-14.918919325510727</v>
      </c>
    </row>
    <row r="93" spans="1:4" ht="12.75">
      <c r="A93">
        <v>764</v>
      </c>
      <c r="B93" s="13">
        <v>0.007698229649999999</v>
      </c>
      <c r="C93" s="13">
        <v>-0.015448720025382124</v>
      </c>
      <c r="D93" s="20">
        <f t="shared" si="1"/>
        <v>-15.448720025382125</v>
      </c>
    </row>
    <row r="94" spans="1:4" ht="12.75">
      <c r="A94">
        <v>766</v>
      </c>
      <c r="B94" s="13">
        <v>0.011267817675</v>
      </c>
      <c r="C94" s="13">
        <v>-0.016013068419352693</v>
      </c>
      <c r="D94" s="20">
        <f t="shared" si="1"/>
        <v>-16.01306841935269</v>
      </c>
    </row>
    <row r="95" spans="1:4" ht="12.75">
      <c r="A95">
        <v>768</v>
      </c>
      <c r="B95" s="13">
        <v>0.014845071849999999</v>
      </c>
      <c r="C95" s="13">
        <v>-0.01646505644696595</v>
      </c>
      <c r="D95" s="20">
        <f t="shared" si="1"/>
        <v>-16.46505644696595</v>
      </c>
    </row>
    <row r="96" spans="1:4" ht="12.75">
      <c r="A96">
        <v>770</v>
      </c>
      <c r="B96" s="13">
        <v>0.01847161175</v>
      </c>
      <c r="C96" s="13">
        <v>-0.016736758550600327</v>
      </c>
      <c r="D96" s="20">
        <f t="shared" si="1"/>
        <v>-16.736758550600328</v>
      </c>
    </row>
    <row r="97" spans="1:4" ht="12.75">
      <c r="A97">
        <v>772</v>
      </c>
      <c r="B97" s="13">
        <v>0.022058203699999997</v>
      </c>
      <c r="C97" s="13">
        <v>-0.016966839047650714</v>
      </c>
      <c r="D97" s="20">
        <f t="shared" si="1"/>
        <v>-16.966839047650716</v>
      </c>
    </row>
    <row r="98" spans="1:4" ht="12.75">
      <c r="A98">
        <v>774</v>
      </c>
      <c r="B98" s="13">
        <v>0.025671767125</v>
      </c>
      <c r="C98" s="13">
        <v>-0.01701069961558471</v>
      </c>
      <c r="D98" s="20">
        <f t="shared" si="1"/>
        <v>-17.01069961558471</v>
      </c>
    </row>
    <row r="99" spans="1:4" ht="12.75">
      <c r="A99">
        <v>776</v>
      </c>
      <c r="B99" s="13">
        <v>0.02925155595</v>
      </c>
      <c r="C99" s="13">
        <v>-0.016918278391971592</v>
      </c>
      <c r="D99" s="20">
        <f t="shared" si="1"/>
        <v>-16.918278391971594</v>
      </c>
    </row>
    <row r="100" spans="1:4" ht="12.75">
      <c r="A100">
        <v>778</v>
      </c>
      <c r="B100" s="13">
        <v>0.03282818035</v>
      </c>
      <c r="C100" s="13">
        <v>-0.016679102106601517</v>
      </c>
      <c r="D100" s="20">
        <f t="shared" si="1"/>
        <v>-16.679102106601515</v>
      </c>
    </row>
    <row r="101" spans="1:4" ht="12.75">
      <c r="A101">
        <v>780</v>
      </c>
      <c r="B101" s="13">
        <v>0.036441666025</v>
      </c>
      <c r="C101" s="13">
        <v>-0.016447420812117447</v>
      </c>
      <c r="D101" s="20">
        <f t="shared" si="1"/>
        <v>-16.447420812117446</v>
      </c>
    </row>
    <row r="102" spans="1:4" ht="12.75">
      <c r="A102">
        <v>782</v>
      </c>
      <c r="B102" s="13">
        <v>0.04002437825</v>
      </c>
      <c r="C102" s="13">
        <v>-0.016160790621780614</v>
      </c>
      <c r="D102" s="20">
        <f t="shared" si="1"/>
        <v>-16.160790621780613</v>
      </c>
    </row>
    <row r="103" spans="1:4" ht="12.75">
      <c r="A103">
        <v>784</v>
      </c>
      <c r="B103" s="13">
        <v>0.0436645244</v>
      </c>
      <c r="C103" s="13">
        <v>-0.01599431436537494</v>
      </c>
      <c r="D103" s="20">
        <f t="shared" si="1"/>
        <v>-15.994314365374942</v>
      </c>
    </row>
    <row r="104" spans="1:4" ht="12.75">
      <c r="A104">
        <v>786</v>
      </c>
      <c r="B104" s="13">
        <v>0.047275397675</v>
      </c>
      <c r="C104" s="13">
        <v>-0.015612800151828256</v>
      </c>
      <c r="D104" s="20">
        <f t="shared" si="1"/>
        <v>-15.612800151828257</v>
      </c>
    </row>
    <row r="105" spans="1:4" ht="12.75">
      <c r="A105">
        <v>788</v>
      </c>
      <c r="B105" s="13">
        <v>0.0508097805</v>
      </c>
      <c r="C105" s="13">
        <v>-0.01535277992835267</v>
      </c>
      <c r="D105" s="20">
        <f t="shared" si="1"/>
        <v>-15.35277992835267</v>
      </c>
    </row>
    <row r="106" spans="1:4" ht="12.75">
      <c r="A106">
        <v>790</v>
      </c>
      <c r="B106" s="13">
        <v>0.054469698475</v>
      </c>
      <c r="C106" s="13">
        <v>-0.014931828984271435</v>
      </c>
      <c r="D106" s="20">
        <f t="shared" si="1"/>
        <v>-14.931828984271435</v>
      </c>
    </row>
    <row r="107" spans="1:4" ht="12.75">
      <c r="A107">
        <v>792</v>
      </c>
      <c r="B107" s="13">
        <v>0.05805059135</v>
      </c>
      <c r="C107" s="13">
        <v>-0.014718314706631453</v>
      </c>
      <c r="D107" s="20">
        <f t="shared" si="1"/>
        <v>-14.718314706631453</v>
      </c>
    </row>
    <row r="108" spans="1:4" ht="12.75">
      <c r="A108">
        <v>794</v>
      </c>
      <c r="B108" s="13">
        <v>0.061662257675</v>
      </c>
      <c r="C108" s="13">
        <v>-0.014422235008043493</v>
      </c>
      <c r="D108" s="20">
        <f t="shared" si="1"/>
        <v>-14.422235008043494</v>
      </c>
    </row>
    <row r="109" spans="1:4" ht="12.75">
      <c r="A109">
        <v>796</v>
      </c>
      <c r="B109" s="13">
        <v>0.065331109125</v>
      </c>
      <c r="C109" s="13">
        <v>-0.01406184470566581</v>
      </c>
      <c r="D109" s="20">
        <f t="shared" si="1"/>
        <v>-14.06184470566581</v>
      </c>
    </row>
    <row r="110" spans="1:4" ht="12.75">
      <c r="A110">
        <v>798</v>
      </c>
      <c r="B110" s="13">
        <v>0.0688851938</v>
      </c>
      <c r="C110" s="13">
        <v>-0.013843415962009411</v>
      </c>
      <c r="D110" s="20">
        <f t="shared" si="1"/>
        <v>-13.843415962009411</v>
      </c>
    </row>
    <row r="111" spans="1:4" ht="12.75">
      <c r="A111">
        <v>800</v>
      </c>
      <c r="B111" s="13">
        <v>0.072518132525</v>
      </c>
      <c r="C111" s="13">
        <v>-0.013630492243176763</v>
      </c>
      <c r="D111" s="20">
        <f t="shared" si="1"/>
        <v>-13.630492243176763</v>
      </c>
    </row>
    <row r="112" spans="1:4" ht="12.75">
      <c r="A112">
        <v>802</v>
      </c>
      <c r="B112" s="13">
        <v>0.07611026804999999</v>
      </c>
      <c r="C112" s="13">
        <v>-0.01343290120170951</v>
      </c>
      <c r="D112" s="20">
        <f t="shared" si="1"/>
        <v>-13.43290120170951</v>
      </c>
    </row>
    <row r="113" spans="1:4" ht="12.75">
      <c r="A113">
        <v>804</v>
      </c>
      <c r="B113" s="13">
        <v>0.07970975094999999</v>
      </c>
      <c r="C113" s="13">
        <v>-0.013205817088804916</v>
      </c>
      <c r="D113" s="20">
        <f t="shared" si="1"/>
        <v>-13.205817088804917</v>
      </c>
    </row>
    <row r="114" spans="1:4" ht="12.75">
      <c r="A114">
        <v>806</v>
      </c>
      <c r="B114" s="13">
        <v>0.08328376294999999</v>
      </c>
      <c r="C114" s="13">
        <v>-0.013089527508922954</v>
      </c>
      <c r="D114" s="20">
        <f t="shared" si="1"/>
        <v>-13.089527508922954</v>
      </c>
    </row>
    <row r="115" spans="1:4" ht="12.75">
      <c r="A115">
        <v>808</v>
      </c>
      <c r="B115" s="13">
        <v>0.08687177772499999</v>
      </c>
      <c r="C115" s="13">
        <v>-0.012769296299412682</v>
      </c>
      <c r="D115" s="20">
        <f t="shared" si="1"/>
        <v>-12.769296299412682</v>
      </c>
    </row>
    <row r="116" spans="1:4" ht="12.75">
      <c r="A116">
        <v>810</v>
      </c>
      <c r="B116" s="13">
        <v>0.09044982495000001</v>
      </c>
      <c r="C116" s="13">
        <v>-0.012636849660703418</v>
      </c>
      <c r="D116" s="20">
        <f t="shared" si="1"/>
        <v>-12.636849660703417</v>
      </c>
    </row>
    <row r="117" spans="1:4" ht="12.75">
      <c r="A117">
        <v>812</v>
      </c>
      <c r="B117" s="13">
        <v>0.0940853061</v>
      </c>
      <c r="C117" s="13">
        <v>-0.012482168064461854</v>
      </c>
      <c r="D117" s="20">
        <f t="shared" si="1"/>
        <v>-12.482168064461854</v>
      </c>
    </row>
    <row r="118" spans="1:4" ht="12.75">
      <c r="A118">
        <v>814</v>
      </c>
      <c r="B118" s="13">
        <v>0.097658050775</v>
      </c>
      <c r="C118" s="13">
        <v>-0.012330984906442162</v>
      </c>
      <c r="D118" s="20">
        <f t="shared" si="1"/>
        <v>-12.330984906442163</v>
      </c>
    </row>
    <row r="119" spans="1:4" ht="12.75">
      <c r="A119" s="14">
        <v>815</v>
      </c>
      <c r="B119" s="15">
        <v>0.100048614475</v>
      </c>
      <c r="C119" s="15">
        <v>-0.012244234222754082</v>
      </c>
      <c r="D119" s="20">
        <f t="shared" si="1"/>
        <v>-12.244234222754082</v>
      </c>
    </row>
    <row r="120" spans="1:4" ht="12.75">
      <c r="A120">
        <v>824</v>
      </c>
      <c r="B120" s="13">
        <v>0.11086992167499998</v>
      </c>
      <c r="C120" s="13">
        <v>-0.011863187074728223</v>
      </c>
      <c r="D120" s="20">
        <f t="shared" si="1"/>
        <v>-11.863187074728222</v>
      </c>
    </row>
    <row r="121" spans="1:4" ht="12.75">
      <c r="A121">
        <v>834</v>
      </c>
      <c r="B121" s="13">
        <v>0.12405324277499999</v>
      </c>
      <c r="C121" s="13">
        <v>-0.01131991913111947</v>
      </c>
      <c r="D121" s="20">
        <f t="shared" si="1"/>
        <v>-11.319919131119471</v>
      </c>
    </row>
    <row r="122" spans="1:4" ht="12.75">
      <c r="A122">
        <v>844</v>
      </c>
      <c r="B122" s="13">
        <v>0.13754598555</v>
      </c>
      <c r="C122" s="13">
        <v>-0.010951826633818001</v>
      </c>
      <c r="D122" s="20">
        <f t="shared" si="1"/>
        <v>-10.951826633818001</v>
      </c>
    </row>
    <row r="123" spans="1:4" ht="12.75">
      <c r="A123">
        <v>854</v>
      </c>
      <c r="B123" s="13">
        <v>0.150777239525</v>
      </c>
      <c r="C123" s="13">
        <v>-0.010594708298514005</v>
      </c>
      <c r="D123" s="20">
        <f t="shared" si="1"/>
        <v>-10.594708298514005</v>
      </c>
    </row>
    <row r="124" spans="1:4" ht="12.75">
      <c r="A124">
        <v>864</v>
      </c>
      <c r="B124" s="13">
        <v>0.16395897452499997</v>
      </c>
      <c r="C124" s="13">
        <v>-0.010299815922734436</v>
      </c>
      <c r="D124" s="20">
        <f t="shared" si="1"/>
        <v>-10.299815922734435</v>
      </c>
    </row>
    <row r="125" spans="1:4" ht="12.75">
      <c r="A125">
        <v>874</v>
      </c>
      <c r="B125" s="13">
        <v>0.17718896895000003</v>
      </c>
      <c r="C125" s="13">
        <v>-0.010017105643871468</v>
      </c>
      <c r="D125" s="20">
        <f t="shared" si="1"/>
        <v>-10.017105643871469</v>
      </c>
    </row>
    <row r="126" spans="1:4" ht="12.75">
      <c r="A126">
        <v>884</v>
      </c>
      <c r="B126" s="13">
        <v>0.19038572525</v>
      </c>
      <c r="C126" s="13">
        <v>-0.009675386721950223</v>
      </c>
      <c r="D126" s="20">
        <f t="shared" si="1"/>
        <v>-9.675386721950224</v>
      </c>
    </row>
    <row r="127" spans="1:4" ht="12.75">
      <c r="A127" s="14">
        <v>891</v>
      </c>
      <c r="B127" s="15">
        <v>0.200025240225</v>
      </c>
      <c r="C127" s="15">
        <v>-0.009501857707509234</v>
      </c>
      <c r="D127" s="20">
        <f t="shared" si="1"/>
        <v>-9.501857707509235</v>
      </c>
    </row>
    <row r="128" spans="1:4" ht="12.75">
      <c r="A128">
        <v>894</v>
      </c>
      <c r="B128" s="13">
        <v>0.203607804725</v>
      </c>
      <c r="C128" s="13">
        <v>-0.009335949263734458</v>
      </c>
      <c r="D128" s="20">
        <f t="shared" si="1"/>
        <v>-9.335949263734458</v>
      </c>
    </row>
    <row r="129" spans="1:4" ht="12.75">
      <c r="A129">
        <v>904</v>
      </c>
      <c r="B129" s="13">
        <v>0.216822054775</v>
      </c>
      <c r="C129" s="13">
        <v>-0.009033475392016429</v>
      </c>
      <c r="D129" s="20">
        <f t="shared" si="1"/>
        <v>-9.03347539201643</v>
      </c>
    </row>
    <row r="130" spans="1:4" ht="12.75">
      <c r="A130">
        <v>914</v>
      </c>
      <c r="B130" s="13">
        <v>0.23002260527499999</v>
      </c>
      <c r="C130" s="13">
        <v>-0.00885862038962988</v>
      </c>
      <c r="D130" s="20">
        <f t="shared" si="1"/>
        <v>-8.85862038962988</v>
      </c>
    </row>
    <row r="131" spans="1:4" ht="12.75">
      <c r="A131">
        <v>924</v>
      </c>
      <c r="B131" s="13">
        <v>0.243225783725</v>
      </c>
      <c r="C131" s="13">
        <v>-0.00872074705142831</v>
      </c>
      <c r="D131" s="20">
        <f t="shared" si="1"/>
        <v>-8.72074705142831</v>
      </c>
    </row>
    <row r="132" spans="1:4" ht="12.75">
      <c r="A132">
        <v>949</v>
      </c>
      <c r="B132" s="13">
        <v>0.2745949309</v>
      </c>
      <c r="C132" s="13">
        <v>-0.008223043738125433</v>
      </c>
      <c r="D132" s="20">
        <f t="shared" si="1"/>
        <v>-8.223043738125433</v>
      </c>
    </row>
    <row r="133" spans="1:4" ht="12.75">
      <c r="A133" s="14">
        <v>969</v>
      </c>
      <c r="B133" s="15">
        <v>0.29976599579999996</v>
      </c>
      <c r="C133" s="15">
        <v>-0.007860722364787869</v>
      </c>
      <c r="D133" s="20">
        <f t="shared" si="1"/>
        <v>-7.860722364787869</v>
      </c>
    </row>
    <row r="134" spans="1:4" ht="12.75">
      <c r="A134">
        <v>974</v>
      </c>
      <c r="B134" s="13">
        <v>0.30575889582500004</v>
      </c>
      <c r="C134" s="13">
        <v>-0.007826498437919974</v>
      </c>
      <c r="D134" s="20">
        <f t="shared" si="1"/>
        <v>-7.826498437919974</v>
      </c>
    </row>
    <row r="135" spans="1:4" ht="12.75">
      <c r="A135">
        <v>999</v>
      </c>
      <c r="B135" s="13">
        <v>0.337927414075</v>
      </c>
      <c r="C135" s="13">
        <v>-0.007416383673723159</v>
      </c>
      <c r="D135" s="20">
        <f t="shared" si="1"/>
        <v>-7.416383673723159</v>
      </c>
    </row>
    <row r="136" spans="1:4" ht="12.75">
      <c r="A136">
        <v>1024</v>
      </c>
      <c r="B136" s="13">
        <v>0.36814925114999997</v>
      </c>
      <c r="C136" s="13">
        <v>-0.006980952949478126</v>
      </c>
      <c r="D136" s="20">
        <f t="shared" si="1"/>
        <v>-6.980952949478126</v>
      </c>
    </row>
    <row r="137" spans="1:4" ht="12.75">
      <c r="A137" s="14">
        <v>1049</v>
      </c>
      <c r="B137" s="15">
        <v>0.399553043725</v>
      </c>
      <c r="C137" s="15">
        <v>-0.0067234258288942274</v>
      </c>
      <c r="D137" s="20">
        <f t="shared" si="1"/>
        <v>-6.723425828894228</v>
      </c>
    </row>
    <row r="138" spans="1:4" ht="12.75">
      <c r="A138">
        <v>1074</v>
      </c>
      <c r="B138" s="13">
        <v>0.43070278817499996</v>
      </c>
      <c r="C138" s="13">
        <v>-0.0065078341817695375</v>
      </c>
      <c r="D138" s="20">
        <f t="shared" si="1"/>
        <v>-6.507834181769537</v>
      </c>
    </row>
    <row r="139" spans="1:4" ht="12.75">
      <c r="A139">
        <v>1099</v>
      </c>
      <c r="B139" s="13">
        <v>0.46190811610000004</v>
      </c>
      <c r="C139" s="13">
        <v>-0.006186622550665962</v>
      </c>
      <c r="D139" s="20">
        <f aca="true" t="shared" si="2" ref="D139:D202">1000*C139</f>
        <v>-6.186622550665962</v>
      </c>
    </row>
    <row r="140" spans="1:4" ht="12.75">
      <c r="A140">
        <v>1124</v>
      </c>
      <c r="B140" s="13">
        <v>0.49306559667499994</v>
      </c>
      <c r="C140" s="13">
        <v>-0.005874524682542622</v>
      </c>
      <c r="D140" s="20">
        <f t="shared" si="2"/>
        <v>-5.8745246825426225</v>
      </c>
    </row>
    <row r="141" spans="1:4" ht="12.75">
      <c r="A141" s="14">
        <v>1129</v>
      </c>
      <c r="B141" s="15">
        <v>0.500240055675</v>
      </c>
      <c r="C141" s="15">
        <v>-0.005862101500930169</v>
      </c>
      <c r="D141" s="20">
        <f t="shared" si="2"/>
        <v>-5.8621015009301685</v>
      </c>
    </row>
    <row r="142" spans="1:4" ht="12.75">
      <c r="A142">
        <v>1149</v>
      </c>
      <c r="B142" s="13">
        <v>0.5244582399</v>
      </c>
      <c r="C142" s="13">
        <v>-0.005660334632619143</v>
      </c>
      <c r="D142" s="20">
        <f t="shared" si="2"/>
        <v>-5.6603346326191435</v>
      </c>
    </row>
    <row r="143" spans="1:4" ht="12.75">
      <c r="A143">
        <v>1174</v>
      </c>
      <c r="B143" s="13">
        <v>0.555582894425</v>
      </c>
      <c r="C143" s="13">
        <v>-0.005576455593392386</v>
      </c>
      <c r="D143" s="20">
        <f t="shared" si="2"/>
        <v>-5.576455593392386</v>
      </c>
    </row>
    <row r="144" spans="1:4" ht="12.75">
      <c r="A144">
        <v>1199</v>
      </c>
      <c r="B144" s="13">
        <v>0.586711599725</v>
      </c>
      <c r="C144" s="13">
        <v>-0.005336870928784783</v>
      </c>
      <c r="D144" s="20">
        <f t="shared" si="2"/>
        <v>-5.3368709287847835</v>
      </c>
    </row>
    <row r="145" spans="1:4" ht="12.75">
      <c r="A145" s="14">
        <v>1209</v>
      </c>
      <c r="B145" s="13">
        <v>0.59991136495</v>
      </c>
      <c r="C145" s="13">
        <v>-0.005289551287286112</v>
      </c>
      <c r="D145" s="20">
        <f t="shared" si="2"/>
        <v>-5.289551287286113</v>
      </c>
    </row>
    <row r="146" spans="1:4" ht="12.75">
      <c r="A146">
        <v>1224</v>
      </c>
      <c r="B146" s="13">
        <v>0.6178036925499999</v>
      </c>
      <c r="C146" s="13">
        <v>-0.005139664658620523</v>
      </c>
      <c r="D146" s="20">
        <f t="shared" si="2"/>
        <v>-5.139664658620523</v>
      </c>
    </row>
    <row r="147" spans="1:4" ht="12.75">
      <c r="A147">
        <v>1249</v>
      </c>
      <c r="B147" s="13">
        <v>0.649059480225</v>
      </c>
      <c r="C147" s="13">
        <v>-0.00499606573571416</v>
      </c>
      <c r="D147" s="20">
        <f t="shared" si="2"/>
        <v>-4.99606573571416</v>
      </c>
    </row>
    <row r="148" spans="1:4" ht="12.75">
      <c r="A148">
        <v>1274</v>
      </c>
      <c r="B148" s="13">
        <v>0.680138409975</v>
      </c>
      <c r="C148" s="13">
        <v>-0.004771644883038297</v>
      </c>
      <c r="D148" s="20">
        <f t="shared" si="2"/>
        <v>-4.771644883038297</v>
      </c>
    </row>
    <row r="149" spans="1:4" ht="12.75">
      <c r="A149" s="14">
        <v>1290</v>
      </c>
      <c r="B149" s="15">
        <v>0.7005230060500001</v>
      </c>
      <c r="C149" s="15">
        <v>-0.004712182937467985</v>
      </c>
      <c r="D149" s="20">
        <f t="shared" si="2"/>
        <v>-4.7121829374679844</v>
      </c>
    </row>
    <row r="150" spans="1:4" ht="12.75">
      <c r="A150">
        <v>1299</v>
      </c>
      <c r="B150" s="13">
        <v>0.7112565101750001</v>
      </c>
      <c r="C150" s="13">
        <v>-0.004759454593199573</v>
      </c>
      <c r="D150" s="20">
        <f t="shared" si="2"/>
        <v>-4.759454593199574</v>
      </c>
    </row>
    <row r="151" spans="1:4" ht="12.75">
      <c r="A151">
        <v>1324</v>
      </c>
      <c r="B151" s="13">
        <v>0.742306423625</v>
      </c>
      <c r="C151" s="13">
        <v>-0.004664038513736555</v>
      </c>
      <c r="D151" s="20">
        <f t="shared" si="2"/>
        <v>-4.664038513736554</v>
      </c>
    </row>
    <row r="152" spans="1:4" ht="12.75">
      <c r="A152">
        <v>1349</v>
      </c>
      <c r="B152" s="13">
        <v>0.7735786787500001</v>
      </c>
      <c r="C152" s="13">
        <v>-0.004459147076732082</v>
      </c>
      <c r="D152" s="20">
        <f t="shared" si="2"/>
        <v>-4.459147076732082</v>
      </c>
    </row>
    <row r="153" spans="1:4" ht="12.75">
      <c r="A153" s="14">
        <v>1370</v>
      </c>
      <c r="B153" s="15">
        <v>0.7997719384499999</v>
      </c>
      <c r="C153" s="15">
        <v>-0.00434393288873739</v>
      </c>
      <c r="D153" s="20">
        <f t="shared" si="2"/>
        <v>-4.34393288873739</v>
      </c>
    </row>
    <row r="154" spans="1:4" ht="12.75">
      <c r="A154">
        <v>1374</v>
      </c>
      <c r="B154" s="13">
        <v>0.8045599156250001</v>
      </c>
      <c r="C154" s="13">
        <v>-0.004334381356622469</v>
      </c>
      <c r="D154" s="20">
        <f t="shared" si="2"/>
        <v>-4.33438135662247</v>
      </c>
    </row>
    <row r="155" spans="1:4" ht="12.75">
      <c r="A155">
        <v>1399</v>
      </c>
      <c r="B155" s="13">
        <v>0.8355543622249999</v>
      </c>
      <c r="C155" s="13">
        <v>-0.0042175885463513136</v>
      </c>
      <c r="D155" s="20">
        <f t="shared" si="2"/>
        <v>-4.217588546351314</v>
      </c>
    </row>
    <row r="156" spans="1:4" ht="12.75">
      <c r="A156">
        <v>1424</v>
      </c>
      <c r="B156" s="13">
        <v>0.866487728425</v>
      </c>
      <c r="C156" s="13">
        <v>-0.004067095937214754</v>
      </c>
      <c r="D156" s="20">
        <f t="shared" si="2"/>
        <v>-4.067095937214754</v>
      </c>
    </row>
    <row r="157" spans="1:4" ht="12.75">
      <c r="A157">
        <v>1449</v>
      </c>
      <c r="B157" s="13">
        <v>0.897670656575</v>
      </c>
      <c r="C157" s="13">
        <v>-0.0040149792896378815</v>
      </c>
      <c r="D157" s="20">
        <f t="shared" si="2"/>
        <v>-4.014979289637881</v>
      </c>
    </row>
    <row r="158" spans="1:4" ht="12.75">
      <c r="A158" s="14">
        <v>1450</v>
      </c>
      <c r="B158" s="15">
        <v>0.90006897195</v>
      </c>
      <c r="C158" s="15">
        <v>-0.00398724814973462</v>
      </c>
      <c r="D158" s="20">
        <f t="shared" si="2"/>
        <v>-3.9872481497346204</v>
      </c>
    </row>
    <row r="159" spans="1:4" ht="12.75">
      <c r="A159">
        <v>1474</v>
      </c>
      <c r="B159" s="13">
        <v>0.9285980438000001</v>
      </c>
      <c r="C159" s="13">
        <v>-0.0037641641681913753</v>
      </c>
      <c r="D159" s="20">
        <f t="shared" si="2"/>
        <v>-3.764164168191375</v>
      </c>
    </row>
    <row r="160" spans="1:4" ht="12.75">
      <c r="A160">
        <v>1499</v>
      </c>
      <c r="B160" s="13">
        <v>0.959540825525</v>
      </c>
      <c r="C160" s="13">
        <v>-0.003731701587770058</v>
      </c>
      <c r="D160" s="20">
        <f t="shared" si="2"/>
        <v>-3.731701587770058</v>
      </c>
    </row>
    <row r="161" spans="1:4" ht="12.75">
      <c r="A161">
        <v>1524</v>
      </c>
      <c r="B161" s="13">
        <v>0.990498014325</v>
      </c>
      <c r="C161" s="13">
        <v>-0.0036153664499696246</v>
      </c>
      <c r="D161" s="20">
        <f t="shared" si="2"/>
        <v>-3.6153664499696245</v>
      </c>
    </row>
    <row r="162" spans="1:4" ht="12.75">
      <c r="A162">
        <v>1526</v>
      </c>
      <c r="B162" s="13">
        <v>0.9940823826249998</v>
      </c>
      <c r="C162" s="13">
        <v>-0.003501657846164566</v>
      </c>
      <c r="D162" s="20">
        <f t="shared" si="2"/>
        <v>-3.5016578461645658</v>
      </c>
    </row>
    <row r="163" spans="1:4" ht="12.75">
      <c r="A163">
        <v>1528</v>
      </c>
      <c r="B163" s="13">
        <v>0.9976800928249998</v>
      </c>
      <c r="C163" s="13">
        <v>-0.003629645376127098</v>
      </c>
      <c r="D163" s="20">
        <f t="shared" si="2"/>
        <v>-3.629645376127098</v>
      </c>
    </row>
    <row r="164" spans="1:4" ht="12.75">
      <c r="A164">
        <v>1530</v>
      </c>
      <c r="B164" s="13">
        <v>0.99715878685</v>
      </c>
      <c r="C164" s="13">
        <v>-0.002829439413526163</v>
      </c>
      <c r="D164" s="20">
        <f t="shared" si="2"/>
        <v>-2.829439413526163</v>
      </c>
    </row>
    <row r="165" spans="1:4" ht="12.75">
      <c r="A165">
        <v>1532</v>
      </c>
      <c r="B165" s="13">
        <v>0.9935335920249999</v>
      </c>
      <c r="C165" s="13">
        <v>-0.0013988733244814085</v>
      </c>
      <c r="D165" s="20">
        <f t="shared" si="2"/>
        <v>-1.3988733244814084</v>
      </c>
    </row>
    <row r="166" spans="1:4" ht="12.75">
      <c r="A166">
        <v>1534</v>
      </c>
      <c r="B166" s="13">
        <v>0.989944216625</v>
      </c>
      <c r="C166" s="13">
        <v>-0.00015410748605144286</v>
      </c>
      <c r="D166" s="20">
        <f t="shared" si="2"/>
        <v>-0.15410748605144287</v>
      </c>
    </row>
    <row r="167" spans="1:4" ht="12.75">
      <c r="A167">
        <v>1536</v>
      </c>
      <c r="B167" s="13">
        <v>0.9863547556999999</v>
      </c>
      <c r="C167" s="13">
        <v>0.0008512912080467876</v>
      </c>
      <c r="D167" s="20">
        <f t="shared" si="2"/>
        <v>0.8512912080467876</v>
      </c>
    </row>
    <row r="168" spans="1:4" ht="12.75">
      <c r="A168">
        <v>1538</v>
      </c>
      <c r="B168" s="13">
        <v>0.9827221824000001</v>
      </c>
      <c r="C168" s="13">
        <v>0.001700254552239332</v>
      </c>
      <c r="D168" s="20">
        <f t="shared" si="2"/>
        <v>1.700254552239332</v>
      </c>
    </row>
    <row r="169" spans="1:4" ht="12.75">
      <c r="A169">
        <v>1540</v>
      </c>
      <c r="B169" s="13">
        <v>0.9791824892499998</v>
      </c>
      <c r="C169" s="13">
        <v>0.0022229962988835473</v>
      </c>
      <c r="D169" s="20">
        <f t="shared" si="2"/>
        <v>2.2229962988835474</v>
      </c>
    </row>
    <row r="170" spans="1:4" ht="12.75">
      <c r="A170">
        <v>1542</v>
      </c>
      <c r="B170" s="13">
        <v>0.975594871</v>
      </c>
      <c r="C170" s="13">
        <v>0.0027483749250330537</v>
      </c>
      <c r="D170" s="20">
        <f t="shared" si="2"/>
        <v>2.748374925033054</v>
      </c>
    </row>
    <row r="171" spans="1:4" ht="12.75">
      <c r="A171">
        <v>1552</v>
      </c>
      <c r="B171" s="13">
        <v>0.96240136465</v>
      </c>
      <c r="C171" s="13">
        <v>0.0034868787170943597</v>
      </c>
      <c r="D171" s="20">
        <f t="shared" si="2"/>
        <v>3.48687871709436</v>
      </c>
    </row>
    <row r="172" spans="1:4" ht="12.75">
      <c r="A172">
        <v>1562</v>
      </c>
      <c r="B172" s="13">
        <v>0.94923645475</v>
      </c>
      <c r="C172" s="13">
        <v>0.0037312120199734186</v>
      </c>
      <c r="D172" s="20">
        <f t="shared" si="2"/>
        <v>3.7312120199734187</v>
      </c>
    </row>
    <row r="173" spans="1:4" ht="12.75">
      <c r="A173">
        <v>1572</v>
      </c>
      <c r="B173" s="13">
        <v>0.936049658225</v>
      </c>
      <c r="C173" s="13">
        <v>0.0038029153250799873</v>
      </c>
      <c r="D173" s="20">
        <f t="shared" si="2"/>
        <v>3.8029153250799874</v>
      </c>
    </row>
    <row r="174" spans="1:4" ht="12.75">
      <c r="A174">
        <v>1582</v>
      </c>
      <c r="B174" s="13">
        <v>0.9228680631749999</v>
      </c>
      <c r="C174" s="13">
        <v>0.0038589609400129098</v>
      </c>
      <c r="D174" s="20">
        <f t="shared" si="2"/>
        <v>3.85896094001291</v>
      </c>
    </row>
    <row r="175" spans="1:4" ht="12.75">
      <c r="A175" s="14">
        <v>1600</v>
      </c>
      <c r="B175" s="15">
        <v>0.90018052765</v>
      </c>
      <c r="C175" s="15">
        <v>0.003909909918971504</v>
      </c>
      <c r="D175" s="20">
        <f t="shared" si="2"/>
        <v>3.9099099189715045</v>
      </c>
    </row>
    <row r="176" spans="1:4" ht="12.75">
      <c r="A176">
        <v>1607</v>
      </c>
      <c r="B176" s="13">
        <v>0.89181276165</v>
      </c>
      <c r="C176" s="13">
        <v>0.003928775303566504</v>
      </c>
      <c r="D176" s="20">
        <f t="shared" si="2"/>
        <v>3.9287753035665043</v>
      </c>
    </row>
    <row r="177" spans="1:4" ht="12.75">
      <c r="A177">
        <v>1632</v>
      </c>
      <c r="B177" s="13">
        <v>0.860488725025</v>
      </c>
      <c r="C177" s="13">
        <v>0.003976412575103047</v>
      </c>
      <c r="D177" s="20">
        <f t="shared" si="2"/>
        <v>3.9764125751030472</v>
      </c>
    </row>
    <row r="178" spans="1:4" ht="12.75">
      <c r="A178">
        <v>1657</v>
      </c>
      <c r="B178" s="13">
        <v>0.829441128525</v>
      </c>
      <c r="C178" s="13">
        <v>0.0040513466045871945</v>
      </c>
      <c r="D178" s="20">
        <f t="shared" si="2"/>
        <v>4.051346604587194</v>
      </c>
    </row>
    <row r="179" spans="1:4" ht="12.75">
      <c r="A179" s="14">
        <v>1680</v>
      </c>
      <c r="B179" s="15">
        <v>0.800715007075</v>
      </c>
      <c r="C179" s="15">
        <v>0.004058943630330442</v>
      </c>
      <c r="D179" s="20">
        <f t="shared" si="2"/>
        <v>4.058943630330442</v>
      </c>
    </row>
    <row r="180" spans="1:4" ht="12.75">
      <c r="A180">
        <v>1682</v>
      </c>
      <c r="B180" s="13">
        <v>0.7983280820750001</v>
      </c>
      <c r="C180" s="13">
        <v>0.004073783930388062</v>
      </c>
      <c r="D180" s="20">
        <f t="shared" si="2"/>
        <v>4.073783930388061</v>
      </c>
    </row>
    <row r="181" spans="1:4" ht="12.75">
      <c r="A181">
        <v>1707</v>
      </c>
      <c r="B181" s="13">
        <v>0.767287109875</v>
      </c>
      <c r="C181" s="13">
        <v>0.004159226921736971</v>
      </c>
      <c r="D181" s="20">
        <f t="shared" si="2"/>
        <v>4.159226921736971</v>
      </c>
    </row>
    <row r="182" spans="1:4" ht="12.75">
      <c r="A182">
        <v>1732</v>
      </c>
      <c r="B182" s="13">
        <v>0.735989624875</v>
      </c>
      <c r="C182" s="13">
        <v>0.004151665023053594</v>
      </c>
      <c r="D182" s="20">
        <f t="shared" si="2"/>
        <v>4.151665023053594</v>
      </c>
    </row>
    <row r="183" spans="1:4" ht="12.75">
      <c r="A183">
        <v>1757</v>
      </c>
      <c r="B183" s="13">
        <v>0.7048925560499999</v>
      </c>
      <c r="C183" s="13">
        <v>0.0042469406370797165</v>
      </c>
      <c r="D183" s="20">
        <f t="shared" si="2"/>
        <v>4.2469406370797165</v>
      </c>
    </row>
    <row r="184" spans="1:4" ht="12.75">
      <c r="A184" s="14">
        <v>1760</v>
      </c>
      <c r="B184" s="15">
        <v>0.70011634245</v>
      </c>
      <c r="C184" s="15">
        <v>0.004299971401366852</v>
      </c>
      <c r="D184" s="20">
        <f t="shared" si="2"/>
        <v>4.299971401366852</v>
      </c>
    </row>
    <row r="185" spans="1:4" ht="12.75">
      <c r="A185">
        <v>1782</v>
      </c>
      <c r="B185" s="13">
        <v>0.6737759953</v>
      </c>
      <c r="C185" s="13">
        <v>0.004379445957010421</v>
      </c>
      <c r="D185" s="20">
        <f t="shared" si="2"/>
        <v>4.379445957010421</v>
      </c>
    </row>
    <row r="186" spans="1:4" ht="12.75">
      <c r="A186">
        <v>1807</v>
      </c>
      <c r="B186" s="13">
        <v>0.642712607775</v>
      </c>
      <c r="C186" s="13">
        <v>0.004497504986263604</v>
      </c>
      <c r="D186" s="20">
        <f t="shared" si="2"/>
        <v>4.497504986263604</v>
      </c>
    </row>
    <row r="187" spans="1:4" ht="12.75">
      <c r="A187">
        <v>1832</v>
      </c>
      <c r="B187" s="13">
        <v>0.6114635999</v>
      </c>
      <c r="C187" s="13">
        <v>0.004626102486252976</v>
      </c>
      <c r="D187" s="20">
        <f t="shared" si="2"/>
        <v>4.626102486252976</v>
      </c>
    </row>
    <row r="188" spans="1:4" ht="12.75">
      <c r="A188" s="14">
        <v>1841</v>
      </c>
      <c r="B188" s="15">
        <v>0.599548840025</v>
      </c>
      <c r="C188" s="15">
        <v>0.004682315467394084</v>
      </c>
      <c r="D188" s="20">
        <f t="shared" si="2"/>
        <v>4.682315467394083</v>
      </c>
    </row>
    <row r="189" spans="1:4" ht="12.75">
      <c r="A189">
        <v>1857</v>
      </c>
      <c r="B189" s="13">
        <v>0.5804248435749999</v>
      </c>
      <c r="C189" s="13">
        <v>0.004775681320616574</v>
      </c>
      <c r="D189" s="20">
        <f t="shared" si="2"/>
        <v>4.775681320616574</v>
      </c>
    </row>
    <row r="190" spans="1:4" ht="12.75">
      <c r="A190">
        <v>1882</v>
      </c>
      <c r="B190" s="13">
        <v>0.5492649060999999</v>
      </c>
      <c r="C190" s="13">
        <v>0.004793570403476652</v>
      </c>
      <c r="D190" s="20">
        <f t="shared" si="2"/>
        <v>4.793570403476652</v>
      </c>
    </row>
    <row r="191" spans="1:4" ht="12.75">
      <c r="A191">
        <v>1907</v>
      </c>
      <c r="B191" s="13">
        <v>0.5182044030999999</v>
      </c>
      <c r="C191" s="13">
        <v>0.0047800116245824645</v>
      </c>
      <c r="D191" s="20">
        <f t="shared" si="2"/>
        <v>4.780011624582465</v>
      </c>
    </row>
    <row r="192" spans="1:4" ht="12.75">
      <c r="A192" s="14">
        <v>1921</v>
      </c>
      <c r="B192" s="15">
        <v>0.5001047162500001</v>
      </c>
      <c r="C192" s="15">
        <v>0.004891608131595262</v>
      </c>
      <c r="D192" s="20">
        <f t="shared" si="2"/>
        <v>4.891608131595262</v>
      </c>
    </row>
    <row r="193" spans="1:4" ht="12.75">
      <c r="A193">
        <v>1932</v>
      </c>
      <c r="B193" s="13">
        <v>0.48682056117499994</v>
      </c>
      <c r="C193" s="13">
        <v>0.0050111758293379695</v>
      </c>
      <c r="D193" s="20">
        <f t="shared" si="2"/>
        <v>5.01117582933797</v>
      </c>
    </row>
    <row r="194" spans="1:4" ht="12.75">
      <c r="A194">
        <v>1957</v>
      </c>
      <c r="B194" s="13">
        <v>0.45572895817500003</v>
      </c>
      <c r="C194" s="13">
        <v>0.005059475172012701</v>
      </c>
      <c r="D194" s="20">
        <f t="shared" si="2"/>
        <v>5.059475172012701</v>
      </c>
    </row>
    <row r="195" spans="1:4" ht="12.75">
      <c r="A195">
        <v>1982</v>
      </c>
      <c r="B195" s="13">
        <v>0.424535860325</v>
      </c>
      <c r="C195" s="13">
        <v>0.005356657543572254</v>
      </c>
      <c r="D195" s="20">
        <f t="shared" si="2"/>
        <v>5.356657543572254</v>
      </c>
    </row>
    <row r="196" spans="1:4" ht="12.75">
      <c r="A196" s="14">
        <v>2001</v>
      </c>
      <c r="B196" s="15">
        <v>0.400622510525</v>
      </c>
      <c r="C196" s="15">
        <v>0.005442387336955881</v>
      </c>
      <c r="D196" s="20">
        <f t="shared" si="2"/>
        <v>5.442387336955881</v>
      </c>
    </row>
    <row r="197" spans="1:4" ht="12.75">
      <c r="A197">
        <v>2007</v>
      </c>
      <c r="B197" s="13">
        <v>0.3934386671</v>
      </c>
      <c r="C197" s="13">
        <v>0.005554990430330225</v>
      </c>
      <c r="D197" s="20">
        <f t="shared" si="2"/>
        <v>5.554990430330225</v>
      </c>
    </row>
    <row r="198" spans="1:4" ht="12.75">
      <c r="A198">
        <v>2032</v>
      </c>
      <c r="B198" s="13">
        <v>0.3620940345</v>
      </c>
      <c r="C198" s="13">
        <v>0.005655192208411672</v>
      </c>
      <c r="D198" s="20">
        <f t="shared" si="2"/>
        <v>5.655192208411672</v>
      </c>
    </row>
    <row r="199" spans="1:4" ht="12.75">
      <c r="A199">
        <v>2057</v>
      </c>
      <c r="B199" s="13">
        <v>0.330952679275</v>
      </c>
      <c r="C199" s="13">
        <v>0.005882048495786761</v>
      </c>
      <c r="D199" s="20">
        <f t="shared" si="2"/>
        <v>5.88204849578676</v>
      </c>
    </row>
    <row r="200" spans="1:4" ht="12.75">
      <c r="A200" s="14">
        <v>2082</v>
      </c>
      <c r="B200" s="15">
        <v>0.2998050885</v>
      </c>
      <c r="C200" s="15">
        <v>0.006136706617062638</v>
      </c>
      <c r="D200" s="20">
        <f t="shared" si="2"/>
        <v>6.1367066170626385</v>
      </c>
    </row>
    <row r="201" spans="1:4" ht="12.75">
      <c r="A201">
        <v>2107</v>
      </c>
      <c r="B201" s="13">
        <v>0.26867022539999996</v>
      </c>
      <c r="C201" s="13">
        <v>0.0064112747536955155</v>
      </c>
      <c r="D201" s="20">
        <f t="shared" si="2"/>
        <v>6.4112747536955155</v>
      </c>
    </row>
    <row r="202" spans="1:4" ht="12.75">
      <c r="A202">
        <v>2132</v>
      </c>
      <c r="B202" s="13">
        <v>0.23735144467499997</v>
      </c>
      <c r="C202" s="13">
        <v>0.00676292372932198</v>
      </c>
      <c r="D202" s="20">
        <f t="shared" si="2"/>
        <v>6.76292372932198</v>
      </c>
    </row>
    <row r="203" spans="1:4" ht="12.75">
      <c r="A203">
        <v>2142</v>
      </c>
      <c r="B203" s="13">
        <v>0.22418055580000001</v>
      </c>
      <c r="C203" s="13">
        <v>0.006838708268378185</v>
      </c>
      <c r="D203" s="20">
        <f aca="true" t="shared" si="3" ref="D203:D266">1000*C203</f>
        <v>6.838708268378185</v>
      </c>
    </row>
    <row r="204" spans="1:4" ht="12.75">
      <c r="A204">
        <v>2152</v>
      </c>
      <c r="B204" s="13">
        <v>0.21101376435</v>
      </c>
      <c r="C204" s="13">
        <v>0.006932958782757111</v>
      </c>
      <c r="D204" s="20">
        <f t="shared" si="3"/>
        <v>6.932958782757111</v>
      </c>
    </row>
    <row r="205" spans="1:4" ht="12.75">
      <c r="A205" s="14">
        <v>2160</v>
      </c>
      <c r="B205" s="15">
        <v>0.200229629425</v>
      </c>
      <c r="C205" s="15">
        <v>0.007056503077214578</v>
      </c>
      <c r="D205" s="20">
        <f t="shared" si="3"/>
        <v>7.056503077214578</v>
      </c>
    </row>
    <row r="206" spans="1:4" ht="12.75">
      <c r="A206">
        <v>2162</v>
      </c>
      <c r="B206" s="13">
        <v>0.19783930675</v>
      </c>
      <c r="C206" s="13">
        <v>0.0071898775643802065</v>
      </c>
      <c r="D206" s="20">
        <f t="shared" si="3"/>
        <v>7.189877564380207</v>
      </c>
    </row>
    <row r="207" spans="1:4" ht="12.75">
      <c r="A207">
        <v>2172</v>
      </c>
      <c r="B207" s="13">
        <v>0.1845655002</v>
      </c>
      <c r="C207" s="13">
        <v>0.007276077510271977</v>
      </c>
      <c r="D207" s="20">
        <f t="shared" si="3"/>
        <v>7.2760775102719775</v>
      </c>
    </row>
    <row r="208" spans="1:4" ht="12.75">
      <c r="A208">
        <v>2182</v>
      </c>
      <c r="B208" s="13">
        <v>0.17138978305</v>
      </c>
      <c r="C208" s="13">
        <v>0.007522992460254188</v>
      </c>
      <c r="D208" s="20">
        <f t="shared" si="3"/>
        <v>7.522992460254188</v>
      </c>
    </row>
    <row r="209" spans="1:4" ht="12.75">
      <c r="A209">
        <v>2192</v>
      </c>
      <c r="B209" s="13">
        <v>0.158214851175</v>
      </c>
      <c r="C209" s="13">
        <v>0.007727906821767564</v>
      </c>
      <c r="D209" s="20">
        <f t="shared" si="3"/>
        <v>7.727906821767564</v>
      </c>
    </row>
    <row r="210" spans="1:4" ht="12.75">
      <c r="A210">
        <v>2202</v>
      </c>
      <c r="B210" s="13">
        <v>0.145010568675</v>
      </c>
      <c r="C210" s="13">
        <v>0.008022754959884124</v>
      </c>
      <c r="D210" s="20">
        <f t="shared" si="3"/>
        <v>8.022754959884123</v>
      </c>
    </row>
    <row r="211" spans="1:4" ht="12.75">
      <c r="A211">
        <v>2212</v>
      </c>
      <c r="B211" s="13">
        <v>0.1318607034</v>
      </c>
      <c r="C211" s="13">
        <v>0.008192584681536337</v>
      </c>
      <c r="D211" s="20">
        <f t="shared" si="3"/>
        <v>8.192584681536337</v>
      </c>
    </row>
    <row r="212" spans="1:4" ht="12.75">
      <c r="A212">
        <v>2222</v>
      </c>
      <c r="B212" s="13">
        <v>0.1183474735</v>
      </c>
      <c r="C212" s="13">
        <v>0.008433395443844995</v>
      </c>
      <c r="D212" s="20">
        <f t="shared" si="3"/>
        <v>8.433395443844995</v>
      </c>
    </row>
    <row r="213" spans="1:4" ht="12.75">
      <c r="A213">
        <v>2232</v>
      </c>
      <c r="B213" s="13">
        <v>0.105176724575</v>
      </c>
      <c r="C213" s="13">
        <v>0.008721618087086422</v>
      </c>
      <c r="D213" s="20">
        <f t="shared" si="3"/>
        <v>8.721618087086421</v>
      </c>
    </row>
    <row r="214" spans="1:4" ht="12.75">
      <c r="A214">
        <v>2234</v>
      </c>
      <c r="B214" s="13">
        <v>0.1016159223</v>
      </c>
      <c r="C214" s="13">
        <v>0.008792668169260864</v>
      </c>
      <c r="D214" s="20">
        <f t="shared" si="3"/>
        <v>8.792668169260864</v>
      </c>
    </row>
    <row r="215" spans="1:4" ht="12.75">
      <c r="A215" s="14">
        <v>2234</v>
      </c>
      <c r="B215" s="15">
        <v>0.10040194157499999</v>
      </c>
      <c r="C215" s="15">
        <v>0.008781324661553198</v>
      </c>
      <c r="D215" s="20">
        <f t="shared" si="3"/>
        <v>8.781324661553198</v>
      </c>
    </row>
    <row r="216" spans="1:4" ht="12.75">
      <c r="A216">
        <v>2236</v>
      </c>
      <c r="B216" s="13">
        <v>0.0979975306</v>
      </c>
      <c r="C216" s="13">
        <v>0.008764228248931537</v>
      </c>
      <c r="D216" s="20">
        <f t="shared" si="3"/>
        <v>8.764228248931538</v>
      </c>
    </row>
    <row r="217" spans="1:4" ht="12.75">
      <c r="A217">
        <v>2238</v>
      </c>
      <c r="B217" s="13">
        <v>0.09437701632500001</v>
      </c>
      <c r="C217" s="13">
        <v>0.008968673716877776</v>
      </c>
      <c r="D217" s="20">
        <f t="shared" si="3"/>
        <v>8.968673716877776</v>
      </c>
    </row>
    <row r="218" spans="1:4" ht="12.75">
      <c r="A218">
        <v>2240</v>
      </c>
      <c r="B218" s="13">
        <v>0.09081842215</v>
      </c>
      <c r="C218" s="13">
        <v>0.008999228275947662</v>
      </c>
      <c r="D218" s="20">
        <f t="shared" si="3"/>
        <v>8.999228275947662</v>
      </c>
    </row>
    <row r="219" spans="1:4" ht="12.75">
      <c r="A219">
        <v>2242</v>
      </c>
      <c r="B219" s="13">
        <v>0.0871974958</v>
      </c>
      <c r="C219" s="13">
        <v>0.009125430055169817</v>
      </c>
      <c r="D219" s="20">
        <f t="shared" si="3"/>
        <v>9.125430055169817</v>
      </c>
    </row>
    <row r="220" spans="1:4" ht="12.75">
      <c r="A220">
        <v>2244</v>
      </c>
      <c r="B220" s="13">
        <v>0.08358710457499999</v>
      </c>
      <c r="C220" s="13">
        <v>0.00918925020050756</v>
      </c>
      <c r="D220" s="20">
        <f t="shared" si="3"/>
        <v>9.18925020050756</v>
      </c>
    </row>
    <row r="221" spans="1:4" ht="12.75">
      <c r="A221">
        <v>2246</v>
      </c>
      <c r="B221" s="13">
        <v>0.08005769774999999</v>
      </c>
      <c r="C221" s="13">
        <v>0.009272091939438511</v>
      </c>
      <c r="D221" s="20">
        <f t="shared" si="3"/>
        <v>9.27209193943851</v>
      </c>
    </row>
    <row r="222" spans="1:4" ht="12.75">
      <c r="A222">
        <v>2248</v>
      </c>
      <c r="B222" s="13">
        <v>0.076375714325</v>
      </c>
      <c r="C222" s="13">
        <v>0.009433414842084759</v>
      </c>
      <c r="D222" s="20">
        <f t="shared" si="3"/>
        <v>9.433414842084758</v>
      </c>
    </row>
    <row r="223" spans="1:4" ht="12.75">
      <c r="A223">
        <v>2250</v>
      </c>
      <c r="B223" s="13">
        <v>0.07281404124999999</v>
      </c>
      <c r="C223" s="13">
        <v>0.009540066447177229</v>
      </c>
      <c r="D223" s="20">
        <f t="shared" si="3"/>
        <v>9.54006644717723</v>
      </c>
    </row>
    <row r="224" spans="1:4" ht="12.75">
      <c r="A224">
        <v>2252</v>
      </c>
      <c r="B224" s="13">
        <v>0.069216214425</v>
      </c>
      <c r="C224" s="13">
        <v>0.009602718276646825</v>
      </c>
      <c r="D224" s="20">
        <f t="shared" si="3"/>
        <v>9.602718276646826</v>
      </c>
    </row>
    <row r="225" spans="1:4" ht="12.75">
      <c r="A225">
        <v>2254</v>
      </c>
      <c r="B225" s="13">
        <v>0.0655969597</v>
      </c>
      <c r="C225" s="13">
        <v>0.00972037939943985</v>
      </c>
      <c r="D225" s="20">
        <f t="shared" si="3"/>
        <v>9.720379399439851</v>
      </c>
    </row>
    <row r="226" spans="1:4" ht="12.75">
      <c r="A226">
        <v>2256</v>
      </c>
      <c r="B226" s="13">
        <v>0.061985371125</v>
      </c>
      <c r="C226" s="13">
        <v>0.009796977891961264</v>
      </c>
      <c r="D226" s="20">
        <f t="shared" si="3"/>
        <v>9.796977891961264</v>
      </c>
    </row>
    <row r="227" spans="1:4" ht="12.75">
      <c r="A227">
        <v>2258</v>
      </c>
      <c r="B227" s="13">
        <v>0.05837362705</v>
      </c>
      <c r="C227" s="13">
        <v>0.010056172320418845</v>
      </c>
      <c r="D227" s="20">
        <f t="shared" si="3"/>
        <v>10.056172320418845</v>
      </c>
    </row>
    <row r="228" spans="1:4" ht="12.75">
      <c r="A228">
        <v>2260</v>
      </c>
      <c r="B228" s="13">
        <v>0.054775722475</v>
      </c>
      <c r="C228" s="13">
        <v>0.010108656844398784</v>
      </c>
      <c r="D228" s="20">
        <f t="shared" si="3"/>
        <v>10.108656844398784</v>
      </c>
    </row>
    <row r="229" spans="1:4" ht="12.75">
      <c r="A229">
        <v>2262</v>
      </c>
      <c r="B229" s="13">
        <v>0.051207324025</v>
      </c>
      <c r="C229" s="13">
        <v>0.01029194184228424</v>
      </c>
      <c r="D229" s="20">
        <f t="shared" si="3"/>
        <v>10.29194184228424</v>
      </c>
    </row>
    <row r="230" spans="1:4" ht="12.75">
      <c r="A230">
        <v>2264</v>
      </c>
      <c r="B230" s="13">
        <v>0.04757066107499999</v>
      </c>
      <c r="C230" s="13">
        <v>0.01041455021392827</v>
      </c>
      <c r="D230" s="20">
        <f t="shared" si="3"/>
        <v>10.41455021392827</v>
      </c>
    </row>
    <row r="231" spans="1:4" ht="12.75">
      <c r="A231">
        <v>2266</v>
      </c>
      <c r="B231" s="13">
        <v>0.043988267624999994</v>
      </c>
      <c r="C231" s="13">
        <v>0.010535064015962329</v>
      </c>
      <c r="D231" s="20">
        <f t="shared" si="3"/>
        <v>10.535064015962329</v>
      </c>
    </row>
    <row r="232" spans="1:4" ht="12.75">
      <c r="A232">
        <v>2268</v>
      </c>
      <c r="B232" s="13">
        <v>0.040432760125</v>
      </c>
      <c r="C232" s="13">
        <v>0.01076482155966223</v>
      </c>
      <c r="D232" s="20">
        <f t="shared" si="3"/>
        <v>10.76482155966223</v>
      </c>
    </row>
    <row r="233" spans="1:4" ht="12.75">
      <c r="A233">
        <v>2270</v>
      </c>
      <c r="B233" s="13">
        <v>0.036772375649999994</v>
      </c>
      <c r="C233" s="13">
        <v>0.01087505057562074</v>
      </c>
      <c r="D233" s="20">
        <f t="shared" si="3"/>
        <v>10.875050575620739</v>
      </c>
    </row>
    <row r="234" spans="1:4" ht="12.75">
      <c r="A234">
        <v>2272</v>
      </c>
      <c r="B234" s="13">
        <v>0.033228414025</v>
      </c>
      <c r="C234" s="13">
        <v>0.011103938462855442</v>
      </c>
      <c r="D234" s="20">
        <f t="shared" si="3"/>
        <v>11.103938462855442</v>
      </c>
    </row>
    <row r="235" spans="1:4" ht="12.75">
      <c r="A235">
        <v>2274</v>
      </c>
      <c r="B235" s="13">
        <v>0.029624732624999997</v>
      </c>
      <c r="C235" s="13">
        <v>0.011280067621338732</v>
      </c>
      <c r="D235" s="20">
        <f t="shared" si="3"/>
        <v>11.280067621338732</v>
      </c>
    </row>
    <row r="236" spans="1:4" ht="12.75">
      <c r="A236">
        <v>2276</v>
      </c>
      <c r="B236" s="13">
        <v>0.02598792195</v>
      </c>
      <c r="C236" s="13">
        <v>0.011539213736675881</v>
      </c>
      <c r="D236" s="20">
        <f t="shared" si="3"/>
        <v>11.539213736675881</v>
      </c>
    </row>
    <row r="237" spans="1:4" ht="12.75">
      <c r="A237">
        <v>2278</v>
      </c>
      <c r="B237" s="13">
        <v>0.0224593004</v>
      </c>
      <c r="C237" s="13">
        <v>0.011799481646365774</v>
      </c>
      <c r="D237" s="20">
        <f t="shared" si="3"/>
        <v>11.799481646365773</v>
      </c>
    </row>
    <row r="238" spans="1:4" ht="12.75">
      <c r="A238">
        <v>2280</v>
      </c>
      <c r="B238" s="13">
        <v>0.018804529474999998</v>
      </c>
      <c r="C238" s="13">
        <v>0.011918318048084903</v>
      </c>
      <c r="D238" s="20">
        <f t="shared" si="3"/>
        <v>11.918318048084902</v>
      </c>
    </row>
    <row r="239" spans="1:4" ht="12.75">
      <c r="A239">
        <v>2282</v>
      </c>
      <c r="B239" s="13">
        <v>0.015225774725</v>
      </c>
      <c r="C239" s="13">
        <v>0.01227204714565801</v>
      </c>
      <c r="D239" s="20">
        <f t="shared" si="3"/>
        <v>12.272047145658009</v>
      </c>
    </row>
    <row r="240" spans="1:4" ht="12.75">
      <c r="A240">
        <v>2284</v>
      </c>
      <c r="B240" s="13">
        <v>0.011611495999999999</v>
      </c>
      <c r="C240" s="13">
        <v>0.012625572547341344</v>
      </c>
      <c r="D240" s="20">
        <f t="shared" si="3"/>
        <v>12.625572547341344</v>
      </c>
    </row>
    <row r="241" spans="1:4" ht="12.75">
      <c r="A241">
        <v>2286</v>
      </c>
      <c r="B241" s="13">
        <v>0.008003701625</v>
      </c>
      <c r="C241" s="13">
        <v>0.013023985698339154</v>
      </c>
      <c r="D241" s="20">
        <f t="shared" si="3"/>
        <v>13.023985698339153</v>
      </c>
    </row>
    <row r="242" spans="1:4" ht="12.75">
      <c r="A242">
        <v>2288</v>
      </c>
      <c r="B242" s="13">
        <v>0.004466706399999999</v>
      </c>
      <c r="C242" s="13">
        <v>0.013441022127182773</v>
      </c>
      <c r="D242" s="20">
        <f t="shared" si="3"/>
        <v>13.441022127182773</v>
      </c>
    </row>
    <row r="243" spans="1:4" ht="12.75">
      <c r="A243" s="14">
        <v>2290</v>
      </c>
      <c r="B243" s="15">
        <v>0.000863748075</v>
      </c>
      <c r="C243" s="15">
        <v>0.0140249184757468</v>
      </c>
      <c r="D243" s="20">
        <f t="shared" si="3"/>
        <v>14.0249184757468</v>
      </c>
    </row>
    <row r="244" spans="1:4" ht="12.75">
      <c r="A244">
        <v>2292</v>
      </c>
      <c r="B244" s="13">
        <v>-0.0029730356</v>
      </c>
      <c r="C244" s="13">
        <v>0.014586842342167582</v>
      </c>
      <c r="D244" s="20">
        <f t="shared" si="3"/>
        <v>14.586842342167582</v>
      </c>
    </row>
    <row r="245" spans="1:4" ht="12.75">
      <c r="A245">
        <v>2294</v>
      </c>
      <c r="B245" s="13">
        <v>-0.0065326560750000005</v>
      </c>
      <c r="C245" s="13">
        <v>0.015213006035392211</v>
      </c>
      <c r="D245" s="20">
        <f t="shared" si="3"/>
        <v>15.213006035392212</v>
      </c>
    </row>
    <row r="246" spans="1:4" ht="12.75">
      <c r="A246">
        <v>2296</v>
      </c>
      <c r="B246" s="13">
        <v>-0.01017627765</v>
      </c>
      <c r="C246" s="13">
        <v>0.015726922950806695</v>
      </c>
      <c r="D246" s="20">
        <f t="shared" si="3"/>
        <v>15.726922950806694</v>
      </c>
    </row>
    <row r="247" spans="1:4" ht="12.75">
      <c r="A247">
        <v>2298</v>
      </c>
      <c r="B247" s="13">
        <v>-0.013740322099999999</v>
      </c>
      <c r="C247" s="13">
        <v>0.016176838869488987</v>
      </c>
      <c r="D247" s="20">
        <f t="shared" si="3"/>
        <v>16.176838869488986</v>
      </c>
    </row>
    <row r="248" spans="1:4" ht="12.75">
      <c r="A248">
        <v>2300</v>
      </c>
      <c r="B248" s="13">
        <v>-0.01732066295</v>
      </c>
      <c r="C248" s="13">
        <v>0.016552121078363805</v>
      </c>
      <c r="D248" s="20">
        <f t="shared" si="3"/>
        <v>16.552121078363804</v>
      </c>
    </row>
    <row r="249" spans="1:4" ht="12.75">
      <c r="A249">
        <v>2302</v>
      </c>
      <c r="B249" s="13">
        <v>-0.02093849485</v>
      </c>
      <c r="C249" s="13">
        <v>0.016841769183533563</v>
      </c>
      <c r="D249" s="20">
        <f t="shared" si="3"/>
        <v>16.841769183533565</v>
      </c>
    </row>
    <row r="250" spans="1:4" ht="12.75">
      <c r="A250">
        <v>2304</v>
      </c>
      <c r="B250" s="13">
        <v>-0.024496295975</v>
      </c>
      <c r="C250" s="13">
        <v>0.016815250277833205</v>
      </c>
      <c r="D250" s="20">
        <f t="shared" si="3"/>
        <v>16.815250277833204</v>
      </c>
    </row>
    <row r="251" spans="1:4" ht="12.75">
      <c r="A251">
        <v>2306</v>
      </c>
      <c r="B251" s="13">
        <v>-0.0281178521</v>
      </c>
      <c r="C251" s="13">
        <v>0.016804989304716796</v>
      </c>
      <c r="D251" s="20">
        <f t="shared" si="3"/>
        <v>16.804989304716795</v>
      </c>
    </row>
    <row r="252" spans="1:4" ht="12.75">
      <c r="A252">
        <v>2308</v>
      </c>
      <c r="B252" s="13">
        <v>-0.031747789675</v>
      </c>
      <c r="C252" s="13">
        <v>0.01666415351378467</v>
      </c>
      <c r="D252" s="20">
        <f t="shared" si="3"/>
        <v>16.66415351378467</v>
      </c>
    </row>
    <row r="253" spans="1:4" ht="12.75">
      <c r="A253">
        <v>2310</v>
      </c>
      <c r="B253" s="13">
        <v>-0.035320775375</v>
      </c>
      <c r="C253" s="13">
        <v>0.01642214969175376</v>
      </c>
      <c r="D253" s="20">
        <f t="shared" si="3"/>
        <v>16.42214969175376</v>
      </c>
    </row>
    <row r="254" spans="1:4" ht="12.75">
      <c r="A254">
        <v>2312</v>
      </c>
      <c r="B254" s="13">
        <v>-0.038922637425</v>
      </c>
      <c r="C254" s="13">
        <v>0.016142731580607243</v>
      </c>
      <c r="D254" s="20">
        <f t="shared" si="3"/>
        <v>16.142731580607244</v>
      </c>
    </row>
    <row r="255" spans="1:4" ht="12.75">
      <c r="A255">
        <v>2314</v>
      </c>
      <c r="B255" s="13">
        <v>-0.042505341875</v>
      </c>
      <c r="C255" s="13">
        <v>0.015913056935286374</v>
      </c>
      <c r="D255" s="20">
        <f t="shared" si="3"/>
        <v>15.913056935286374</v>
      </c>
    </row>
    <row r="256" spans="1:4" ht="12.75">
      <c r="A256">
        <v>2316</v>
      </c>
      <c r="B256" s="13">
        <v>-0.0461031687</v>
      </c>
      <c r="C256" s="13">
        <v>0.015574881367098099</v>
      </c>
      <c r="D256" s="20">
        <f t="shared" si="3"/>
        <v>15.574881367098099</v>
      </c>
    </row>
    <row r="257" spans="1:4" ht="12.75">
      <c r="A257">
        <v>2318</v>
      </c>
      <c r="B257" s="13">
        <v>-0.049712152649999994</v>
      </c>
      <c r="C257" s="13">
        <v>0.015182845523173798</v>
      </c>
      <c r="D257" s="20">
        <f t="shared" si="3"/>
        <v>15.182845523173798</v>
      </c>
    </row>
    <row r="258" spans="1:4" ht="12.75">
      <c r="A258">
        <v>2320</v>
      </c>
      <c r="B258" s="13">
        <v>-0.053315826275000006</v>
      </c>
      <c r="C258" s="13">
        <v>0.0148141484244057</v>
      </c>
      <c r="D258" s="20">
        <f t="shared" si="3"/>
        <v>14.814148424405701</v>
      </c>
    </row>
    <row r="259" spans="1:4" ht="12.75">
      <c r="A259">
        <v>2322</v>
      </c>
      <c r="B259" s="13">
        <v>-0.056907160974999996</v>
      </c>
      <c r="C259" s="13">
        <v>0.014643494630213898</v>
      </c>
      <c r="D259" s="20">
        <f t="shared" si="3"/>
        <v>14.643494630213898</v>
      </c>
    </row>
    <row r="260" spans="1:4" ht="12.75">
      <c r="A260">
        <v>2324</v>
      </c>
      <c r="B260" s="13">
        <v>-0.060535434699999995</v>
      </c>
      <c r="C260" s="13">
        <v>0.014329224128058184</v>
      </c>
      <c r="D260" s="20">
        <f t="shared" si="3"/>
        <v>14.329224128058184</v>
      </c>
    </row>
    <row r="261" spans="1:4" ht="12.75">
      <c r="A261">
        <v>2326</v>
      </c>
      <c r="B261" s="13">
        <v>-0.064169563</v>
      </c>
      <c r="C261" s="13">
        <v>0.014030612287907238</v>
      </c>
      <c r="D261" s="20">
        <f t="shared" si="3"/>
        <v>14.030612287907237</v>
      </c>
    </row>
    <row r="262" spans="1:4" ht="12.75">
      <c r="A262">
        <v>2328</v>
      </c>
      <c r="B262" s="13">
        <v>-0.067776564325</v>
      </c>
      <c r="C262" s="13">
        <v>0.013839200724636134</v>
      </c>
      <c r="D262" s="20">
        <f t="shared" si="3"/>
        <v>13.839200724636134</v>
      </c>
    </row>
    <row r="263" spans="1:4" ht="12.75">
      <c r="A263">
        <v>2330</v>
      </c>
      <c r="B263" s="13">
        <v>-0.0713798492</v>
      </c>
      <c r="C263" s="13">
        <v>0.013576133505080832</v>
      </c>
      <c r="D263" s="20">
        <f t="shared" si="3"/>
        <v>13.576133505080833</v>
      </c>
    </row>
    <row r="264" spans="1:4" ht="12.75">
      <c r="A264">
        <v>2332</v>
      </c>
      <c r="B264" s="13">
        <v>-0.074918181725</v>
      </c>
      <c r="C264" s="13">
        <v>0.01339205312275915</v>
      </c>
      <c r="D264" s="20">
        <f t="shared" si="3"/>
        <v>13.39205312275915</v>
      </c>
    </row>
    <row r="265" spans="1:4" ht="12.75">
      <c r="A265">
        <v>2334</v>
      </c>
      <c r="B265" s="13">
        <v>-0.078533650025</v>
      </c>
      <c r="C265" s="13">
        <v>0.013166911126428722</v>
      </c>
      <c r="D265" s="20">
        <f t="shared" si="3"/>
        <v>13.166911126428722</v>
      </c>
    </row>
    <row r="266" spans="1:4" ht="12.75">
      <c r="A266">
        <v>2336</v>
      </c>
      <c r="B266" s="13">
        <v>-0.08213978055</v>
      </c>
      <c r="C266" s="13">
        <v>0.01297527533769007</v>
      </c>
      <c r="D266" s="20">
        <f t="shared" si="3"/>
        <v>12.97527533769007</v>
      </c>
    </row>
    <row r="267" spans="1:4" ht="12.75">
      <c r="A267">
        <v>2338</v>
      </c>
      <c r="B267" s="13">
        <v>-0.08569678862499999</v>
      </c>
      <c r="C267" s="13">
        <v>0.01290107967966565</v>
      </c>
      <c r="D267" s="20">
        <f aca="true" t="shared" si="4" ref="D267:D314">1000*C267</f>
        <v>12.90107967966565</v>
      </c>
    </row>
    <row r="268" spans="1:4" ht="12.75">
      <c r="A268">
        <v>2340</v>
      </c>
      <c r="B268" s="13">
        <v>-0.0893289343</v>
      </c>
      <c r="C268" s="13">
        <v>0.012644824981615543</v>
      </c>
      <c r="D268" s="20">
        <f t="shared" si="4"/>
        <v>12.644824981615542</v>
      </c>
    </row>
    <row r="269" spans="1:4" ht="12.75">
      <c r="A269">
        <v>2342</v>
      </c>
      <c r="B269" s="13">
        <v>-0.09290168674999999</v>
      </c>
      <c r="C269" s="13">
        <v>0.012468009004882975</v>
      </c>
      <c r="D269" s="20">
        <f t="shared" si="4"/>
        <v>12.468009004882974</v>
      </c>
    </row>
    <row r="270" spans="1:4" ht="12.75">
      <c r="A270">
        <v>2344</v>
      </c>
      <c r="B270" s="13">
        <v>-0.096512404525</v>
      </c>
      <c r="C270" s="13">
        <v>0.012258613684958954</v>
      </c>
      <c r="D270" s="20">
        <f t="shared" si="4"/>
        <v>12.258613684958954</v>
      </c>
    </row>
    <row r="271" spans="1:4" ht="12.75">
      <c r="A271" s="14">
        <v>2346</v>
      </c>
      <c r="B271" s="15">
        <v>-0.100127157525</v>
      </c>
      <c r="C271" s="15">
        <v>0.012126116818502805</v>
      </c>
      <c r="D271" s="20">
        <f t="shared" si="4"/>
        <v>12.126116818502805</v>
      </c>
    </row>
    <row r="272" spans="1:4" ht="12.75">
      <c r="A272">
        <v>2356</v>
      </c>
      <c r="B272" s="13">
        <v>-0.113354531775</v>
      </c>
      <c r="C272" s="13">
        <v>0.011630106680251634</v>
      </c>
      <c r="D272" s="20">
        <f t="shared" si="4"/>
        <v>11.630106680251634</v>
      </c>
    </row>
    <row r="273" spans="1:4" ht="12.75">
      <c r="A273">
        <v>2366</v>
      </c>
      <c r="B273" s="13">
        <v>-0.126632770075</v>
      </c>
      <c r="C273" s="13">
        <v>0.011084168680613108</v>
      </c>
      <c r="D273" s="20">
        <f t="shared" si="4"/>
        <v>11.084168680613107</v>
      </c>
    </row>
    <row r="274" spans="1:4" ht="12.75">
      <c r="A274">
        <v>2376</v>
      </c>
      <c r="B274" s="13">
        <v>-0.13980596034999998</v>
      </c>
      <c r="C274" s="13">
        <v>0.010877745294063297</v>
      </c>
      <c r="D274" s="20">
        <f t="shared" si="4"/>
        <v>10.877745294063297</v>
      </c>
    </row>
    <row r="275" spans="1:4" ht="12.75">
      <c r="A275">
        <v>2386</v>
      </c>
      <c r="B275" s="13">
        <v>-0.153040930775</v>
      </c>
      <c r="C275" s="13">
        <v>0.010496800716505253</v>
      </c>
      <c r="D275" s="20">
        <f t="shared" si="4"/>
        <v>10.496800716505254</v>
      </c>
    </row>
    <row r="276" spans="1:4" ht="12.75">
      <c r="A276">
        <v>2396</v>
      </c>
      <c r="B276" s="13">
        <v>-0.16621308697499998</v>
      </c>
      <c r="C276" s="13">
        <v>0.010050612496354076</v>
      </c>
      <c r="D276" s="20">
        <f t="shared" si="4"/>
        <v>10.050612496354077</v>
      </c>
    </row>
    <row r="277" spans="1:4" ht="12.75">
      <c r="A277">
        <v>2406</v>
      </c>
      <c r="B277" s="13">
        <v>-0.179420215125</v>
      </c>
      <c r="C277" s="13">
        <v>0.009775994697875231</v>
      </c>
      <c r="D277" s="20">
        <f t="shared" si="4"/>
        <v>9.77599469787523</v>
      </c>
    </row>
    <row r="278" spans="1:4" ht="12.75">
      <c r="A278">
        <v>2416</v>
      </c>
      <c r="B278" s="13">
        <v>-0.19267385332499998</v>
      </c>
      <c r="C278" s="13">
        <v>0.009532746008121462</v>
      </c>
      <c r="D278" s="20">
        <f t="shared" si="4"/>
        <v>9.532746008121462</v>
      </c>
    </row>
    <row r="279" spans="1:4" ht="12.75">
      <c r="A279" s="14">
        <v>2421</v>
      </c>
      <c r="B279" s="15">
        <v>-0.1999019365</v>
      </c>
      <c r="C279" s="15">
        <v>0.00935108417777269</v>
      </c>
      <c r="D279" s="20">
        <f t="shared" si="4"/>
        <v>9.35108417777269</v>
      </c>
    </row>
    <row r="280" spans="1:4" ht="12.75">
      <c r="A280">
        <v>2426</v>
      </c>
      <c r="B280" s="13">
        <v>-0.20589403569999998</v>
      </c>
      <c r="C280" s="13">
        <v>0.009161425811124982</v>
      </c>
      <c r="D280" s="20">
        <f t="shared" si="4"/>
        <v>9.161425811124982</v>
      </c>
    </row>
    <row r="281" spans="1:4" ht="12.75">
      <c r="A281">
        <v>2436</v>
      </c>
      <c r="B281" s="13">
        <v>-0.219080754475</v>
      </c>
      <c r="C281" s="13">
        <v>0.008891652217586263</v>
      </c>
      <c r="D281" s="20">
        <f t="shared" si="4"/>
        <v>8.891652217586262</v>
      </c>
    </row>
    <row r="282" spans="1:4" ht="12.75">
      <c r="A282">
        <v>2446</v>
      </c>
      <c r="B282" s="13">
        <v>-0.23226588715000002</v>
      </c>
      <c r="C282" s="13">
        <v>0.008705000589713565</v>
      </c>
      <c r="D282" s="20">
        <f t="shared" si="4"/>
        <v>8.705000589713565</v>
      </c>
    </row>
    <row r="283" spans="1:4" ht="12.75">
      <c r="A283">
        <v>2456</v>
      </c>
      <c r="B283" s="13">
        <v>-0.24546597115000002</v>
      </c>
      <c r="C283" s="13">
        <v>0.008489380318416843</v>
      </c>
      <c r="D283" s="20">
        <f t="shared" si="4"/>
        <v>8.489380318416842</v>
      </c>
    </row>
    <row r="284" spans="1:4" ht="12.75">
      <c r="A284">
        <v>2466</v>
      </c>
      <c r="B284" s="13">
        <v>-0.2588285993</v>
      </c>
      <c r="C284" s="13">
        <v>0.008308893609698066</v>
      </c>
      <c r="D284" s="20">
        <f t="shared" si="4"/>
        <v>8.308893609698066</v>
      </c>
    </row>
    <row r="285" spans="1:4" ht="12.75">
      <c r="A285">
        <v>2491</v>
      </c>
      <c r="B285" s="13">
        <v>-0.28998031859999995</v>
      </c>
      <c r="C285" s="13">
        <v>0.007888828413722602</v>
      </c>
      <c r="D285" s="20">
        <f t="shared" si="4"/>
        <v>7.888828413722602</v>
      </c>
    </row>
    <row r="286" spans="1:4" ht="12.75">
      <c r="A286" s="14">
        <v>2498</v>
      </c>
      <c r="B286" s="15">
        <v>-0.299633206575</v>
      </c>
      <c r="C286" s="15">
        <v>0.007671778163642261</v>
      </c>
      <c r="D286" s="20">
        <f t="shared" si="4"/>
        <v>7.671778163642261</v>
      </c>
    </row>
    <row r="287" spans="1:4" ht="12.75">
      <c r="A287">
        <v>2516</v>
      </c>
      <c r="B287" s="13">
        <v>-0.32130105085</v>
      </c>
      <c r="C287" s="13">
        <v>0.007452338537280686</v>
      </c>
      <c r="D287" s="20">
        <f t="shared" si="4"/>
        <v>7.452338537280686</v>
      </c>
    </row>
    <row r="288" spans="1:4" ht="12.75">
      <c r="A288">
        <v>2541</v>
      </c>
      <c r="B288" s="13">
        <v>-0.35249848715</v>
      </c>
      <c r="C288" s="13">
        <v>0.007088783812946804</v>
      </c>
      <c r="D288" s="20">
        <f t="shared" si="4"/>
        <v>7.088783812946804</v>
      </c>
    </row>
    <row r="289" spans="1:4" ht="12.75">
      <c r="A289">
        <v>2566</v>
      </c>
      <c r="B289" s="13">
        <v>-0.38381298385</v>
      </c>
      <c r="C289" s="13">
        <v>0.006747980255157442</v>
      </c>
      <c r="D289" s="20">
        <f t="shared" si="4"/>
        <v>6.747980255157442</v>
      </c>
    </row>
    <row r="290" spans="1:4" ht="12.75">
      <c r="A290" s="14">
        <v>2579</v>
      </c>
      <c r="B290" s="15">
        <v>-0.40058866595</v>
      </c>
      <c r="C290" s="15">
        <v>0.006631067162421819</v>
      </c>
      <c r="D290" s="20">
        <f t="shared" si="4"/>
        <v>6.631067162421819</v>
      </c>
    </row>
    <row r="291" spans="1:4" ht="12.75">
      <c r="A291">
        <v>2591</v>
      </c>
      <c r="B291" s="13">
        <v>-0.41499370389999996</v>
      </c>
      <c r="C291" s="13">
        <v>0.006440843100037579</v>
      </c>
      <c r="D291" s="20">
        <f t="shared" si="4"/>
        <v>6.440843100037579</v>
      </c>
    </row>
    <row r="292" spans="1:4" ht="12.75">
      <c r="A292">
        <v>2616</v>
      </c>
      <c r="B292" s="13">
        <v>-0.446318253675</v>
      </c>
      <c r="C292" s="13">
        <v>0.00621063037938108</v>
      </c>
      <c r="D292" s="20">
        <f t="shared" si="4"/>
        <v>6.21063037938108</v>
      </c>
    </row>
    <row r="293" spans="1:4" ht="12.75">
      <c r="A293">
        <v>2641</v>
      </c>
      <c r="B293" s="13">
        <v>-0.47743564635</v>
      </c>
      <c r="C293" s="13">
        <v>0.005953170964222481</v>
      </c>
      <c r="D293" s="20">
        <f t="shared" si="4"/>
        <v>5.9531709642224815</v>
      </c>
    </row>
    <row r="294" spans="1:4" ht="12.75">
      <c r="A294" s="14">
        <v>2659</v>
      </c>
      <c r="B294" s="15">
        <v>-0.500219483025</v>
      </c>
      <c r="C294" s="15">
        <v>0.005748476350482165</v>
      </c>
      <c r="D294" s="20">
        <f t="shared" si="4"/>
        <v>5.748476350482164</v>
      </c>
    </row>
    <row r="295" spans="1:4" ht="12.75">
      <c r="A295">
        <v>2666</v>
      </c>
      <c r="B295" s="13">
        <v>-0.5086272358499999</v>
      </c>
      <c r="C295" s="13">
        <v>0.005754060295412433</v>
      </c>
      <c r="D295" s="20">
        <f t="shared" si="4"/>
        <v>5.754060295412433</v>
      </c>
    </row>
    <row r="296" spans="1:4" ht="12.75">
      <c r="A296">
        <v>2691</v>
      </c>
      <c r="B296" s="13">
        <v>-0.5398031353999999</v>
      </c>
      <c r="C296" s="13">
        <v>0.005484886338310252</v>
      </c>
      <c r="D296" s="20">
        <f t="shared" si="4"/>
        <v>5.484886338310252</v>
      </c>
    </row>
    <row r="297" spans="1:4" ht="12.75">
      <c r="A297">
        <v>2716</v>
      </c>
      <c r="B297" s="13">
        <v>-0.5710560852</v>
      </c>
      <c r="C297" s="13">
        <v>0.005334099608852802</v>
      </c>
      <c r="D297" s="20">
        <f t="shared" si="4"/>
        <v>5.334099608852801</v>
      </c>
    </row>
    <row r="298" spans="1:4" ht="12.75">
      <c r="A298" s="14">
        <v>2739</v>
      </c>
      <c r="B298" s="15">
        <v>-0.599810282175</v>
      </c>
      <c r="C298" s="15">
        <v>0.004954594560921022</v>
      </c>
      <c r="D298" s="20">
        <f t="shared" si="4"/>
        <v>4.954594560921022</v>
      </c>
    </row>
    <row r="299" spans="1:4" ht="12.75">
      <c r="A299">
        <v>2741</v>
      </c>
      <c r="B299" s="13">
        <v>-0.602204624525</v>
      </c>
      <c r="C299" s="13">
        <v>0.005060780033989105</v>
      </c>
      <c r="D299" s="20">
        <f t="shared" si="4"/>
        <v>5.060780033989105</v>
      </c>
    </row>
    <row r="300" spans="1:4" ht="12.75">
      <c r="A300">
        <v>2766</v>
      </c>
      <c r="B300" s="13">
        <v>-0.633496426</v>
      </c>
      <c r="C300" s="13">
        <v>0.004903380646322954</v>
      </c>
      <c r="D300" s="20">
        <f t="shared" si="4"/>
        <v>4.903380646322954</v>
      </c>
    </row>
    <row r="301" spans="1:4" ht="12.75">
      <c r="A301">
        <v>2791</v>
      </c>
      <c r="B301" s="13">
        <v>-0.6646447398499999</v>
      </c>
      <c r="C301" s="13">
        <v>0.004796309387600764</v>
      </c>
      <c r="D301" s="20">
        <f t="shared" si="4"/>
        <v>4.796309387600765</v>
      </c>
    </row>
    <row r="302" spans="1:4" ht="12.75">
      <c r="A302">
        <v>2816</v>
      </c>
      <c r="B302" s="13">
        <v>-0.69586985515</v>
      </c>
      <c r="C302" s="13">
        <v>0.004555173330085627</v>
      </c>
      <c r="D302" s="20">
        <f t="shared" si="4"/>
        <v>4.555173330085627</v>
      </c>
    </row>
    <row r="303" spans="1:4" ht="12.75">
      <c r="A303" s="14">
        <v>2818</v>
      </c>
      <c r="B303" s="15">
        <v>-0.699426552225</v>
      </c>
      <c r="C303" s="15">
        <v>0.004535579808680174</v>
      </c>
      <c r="D303" s="20">
        <f t="shared" si="4"/>
        <v>4.535579808680174</v>
      </c>
    </row>
    <row r="304" spans="1:4" ht="12.75">
      <c r="A304">
        <v>2841</v>
      </c>
      <c r="B304" s="13">
        <v>-0.727039107075</v>
      </c>
      <c r="C304" s="13">
        <v>0.004371935929131421</v>
      </c>
      <c r="D304" s="20">
        <f t="shared" si="4"/>
        <v>4.37193592913142</v>
      </c>
    </row>
    <row r="305" spans="1:4" ht="12.75">
      <c r="A305">
        <v>2866</v>
      </c>
      <c r="B305" s="13">
        <v>-0.758321897325</v>
      </c>
      <c r="C305" s="13">
        <v>0.004292516327113062</v>
      </c>
      <c r="D305" s="20">
        <f t="shared" si="4"/>
        <v>4.292516327113062</v>
      </c>
    </row>
    <row r="306" spans="1:4" ht="12.75">
      <c r="A306">
        <v>2891</v>
      </c>
      <c r="B306" s="13">
        <v>-0.789439981975</v>
      </c>
      <c r="C306" s="13">
        <v>0.004126392077418249</v>
      </c>
      <c r="D306" s="20">
        <f t="shared" si="4"/>
        <v>4.12639207741825</v>
      </c>
    </row>
    <row r="307" spans="1:4" ht="12.75">
      <c r="A307" s="14">
        <v>2899</v>
      </c>
      <c r="B307" s="15">
        <v>-0.8002239614</v>
      </c>
      <c r="C307" s="15">
        <v>0.004029810610981685</v>
      </c>
      <c r="D307" s="20">
        <f t="shared" si="4"/>
        <v>4.029810610981685</v>
      </c>
    </row>
    <row r="308" spans="1:4" ht="12.75">
      <c r="A308">
        <v>2916</v>
      </c>
      <c r="B308" s="13">
        <v>-0.820573741025</v>
      </c>
      <c r="C308" s="13">
        <v>0.0039520813417121235</v>
      </c>
      <c r="D308" s="20">
        <f t="shared" si="4"/>
        <v>3.9520813417121237</v>
      </c>
    </row>
    <row r="309" spans="1:4" ht="12.75">
      <c r="A309">
        <v>2941</v>
      </c>
      <c r="B309" s="13">
        <v>-0.8516569859</v>
      </c>
      <c r="C309" s="13">
        <v>0.0038338813263982282</v>
      </c>
      <c r="D309" s="20">
        <f t="shared" si="4"/>
        <v>3.8338813263982283</v>
      </c>
    </row>
    <row r="310" spans="1:4" ht="12.75">
      <c r="A310">
        <v>2966</v>
      </c>
      <c r="B310" s="13">
        <v>-0.8828930639500001</v>
      </c>
      <c r="C310" s="13">
        <v>0.0037626020252740193</v>
      </c>
      <c r="D310" s="20">
        <f t="shared" si="4"/>
        <v>3.762602025274019</v>
      </c>
    </row>
    <row r="311" spans="1:4" ht="12.75">
      <c r="A311" s="14">
        <v>2980</v>
      </c>
      <c r="B311" s="15">
        <v>-0.900819220575</v>
      </c>
      <c r="C311" s="15">
        <v>0.0036643336039469824</v>
      </c>
      <c r="D311" s="20">
        <f t="shared" si="4"/>
        <v>3.6643336039469823</v>
      </c>
    </row>
    <row r="312" spans="1:4" ht="12.75">
      <c r="A312">
        <v>2991</v>
      </c>
      <c r="B312" s="13">
        <v>-0.9139173587749999</v>
      </c>
      <c r="C312" s="13">
        <v>0.0035670907657120656</v>
      </c>
      <c r="D312" s="20">
        <f t="shared" si="4"/>
        <v>3.5670907657120656</v>
      </c>
    </row>
    <row r="313" spans="1:4" ht="12.75">
      <c r="A313">
        <v>3016</v>
      </c>
      <c r="B313" s="13">
        <v>-0.945005463025</v>
      </c>
      <c r="C313" s="13">
        <v>0.003604627813930113</v>
      </c>
      <c r="D313" s="20">
        <f t="shared" si="4"/>
        <v>3.604627813930113</v>
      </c>
    </row>
    <row r="314" spans="1:4" ht="12.75">
      <c r="A314">
        <v>3041</v>
      </c>
      <c r="B314" s="13">
        <v>-0.9760198836</v>
      </c>
      <c r="C314" s="13">
        <v>0.003474010671189571</v>
      </c>
      <c r="D314" s="20">
        <f t="shared" si="4"/>
        <v>3.474010671189571</v>
      </c>
    </row>
    <row r="315" ht="12.75">
      <c r="C315" s="13"/>
    </row>
    <row r="316" ht="12.75">
      <c r="C316" s="13"/>
    </row>
    <row r="317" ht="12.75">
      <c r="C317" s="13"/>
    </row>
    <row r="318" ht="12.75">
      <c r="C318" s="13"/>
    </row>
    <row r="319" ht="12.75">
      <c r="C319" s="13"/>
    </row>
    <row r="320" ht="12.75">
      <c r="C320" s="13"/>
    </row>
    <row r="321" ht="12.75">
      <c r="C321" s="13"/>
    </row>
    <row r="322" ht="12.75">
      <c r="C322" s="13"/>
    </row>
    <row r="323" ht="12.75">
      <c r="C323" s="1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workbookViewId="0" topLeftCell="A1">
      <selection activeCell="C5" sqref="C5"/>
    </sheetView>
  </sheetViews>
  <sheetFormatPr defaultColWidth="9.140625" defaultRowHeight="12.75"/>
  <cols>
    <col min="2" max="2" width="10.140625" style="0" customWidth="1"/>
    <col min="3" max="3" width="9.140625" style="26" customWidth="1"/>
  </cols>
  <sheetData>
    <row r="1" ht="12.75">
      <c r="A1" s="4" t="s">
        <v>101</v>
      </c>
    </row>
    <row r="2" spans="1:4" ht="12.75">
      <c r="A2" s="4" t="s">
        <v>47</v>
      </c>
      <c r="D2" t="s">
        <v>48</v>
      </c>
    </row>
    <row r="4" spans="1:4" ht="12.75">
      <c r="A4" t="s">
        <v>4</v>
      </c>
      <c r="C4" s="26">
        <v>4</v>
      </c>
      <c r="D4" t="s">
        <v>5</v>
      </c>
    </row>
    <row r="5" spans="1:3" ht="12.75">
      <c r="A5" t="s">
        <v>34</v>
      </c>
      <c r="C5" s="26" t="s">
        <v>3</v>
      </c>
    </row>
    <row r="6" spans="1:3" ht="12.75">
      <c r="A6" t="s">
        <v>35</v>
      </c>
      <c r="C6" s="26">
        <v>3.4</v>
      </c>
    </row>
    <row r="7" spans="1:3" ht="12.75">
      <c r="A7" t="s">
        <v>36</v>
      </c>
      <c r="C7" s="26">
        <v>1.68</v>
      </c>
    </row>
    <row r="8" spans="1:3" ht="12.75">
      <c r="A8" t="s">
        <v>37</v>
      </c>
      <c r="C8" s="26">
        <v>0.53</v>
      </c>
    </row>
    <row r="9" spans="1:3" ht="12.75">
      <c r="A9" t="s">
        <v>38</v>
      </c>
      <c r="C9" s="26">
        <v>150</v>
      </c>
    </row>
    <row r="10" spans="1:3" ht="12.75">
      <c r="A10" t="s">
        <v>39</v>
      </c>
      <c r="C10" s="26">
        <v>2.6988</v>
      </c>
    </row>
    <row r="11" spans="1:3" ht="12.75">
      <c r="A11" t="s">
        <v>40</v>
      </c>
      <c r="C11" s="26">
        <v>330.927516</v>
      </c>
    </row>
    <row r="12" spans="1:3" ht="12.75">
      <c r="A12" t="s">
        <v>41</v>
      </c>
      <c r="C12" s="26">
        <v>15</v>
      </c>
    </row>
    <row r="13" spans="1:3" ht="12.75">
      <c r="A13" t="s">
        <v>42</v>
      </c>
      <c r="C13" s="26">
        <v>17</v>
      </c>
    </row>
    <row r="14" spans="1:3" ht="12.75">
      <c r="A14" t="s">
        <v>43</v>
      </c>
      <c r="C14" s="26">
        <v>0</v>
      </c>
    </row>
    <row r="15" spans="1:3" ht="12.75">
      <c r="A15" t="s">
        <v>44</v>
      </c>
      <c r="C15" s="26">
        <v>1</v>
      </c>
    </row>
    <row r="16" spans="1:3" ht="12.75">
      <c r="A16" t="s">
        <v>45</v>
      </c>
      <c r="C16" s="26">
        <v>0</v>
      </c>
    </row>
    <row r="17" spans="1:3" ht="12.75">
      <c r="A17" t="s">
        <v>46</v>
      </c>
      <c r="C17" s="26">
        <v>20</v>
      </c>
    </row>
    <row r="18" spans="1:3" ht="12.75">
      <c r="A18" s="6" t="s">
        <v>6</v>
      </c>
      <c r="B18" s="5"/>
      <c r="C18" s="27">
        <v>15</v>
      </c>
    </row>
    <row r="19" spans="1:3" ht="12.75">
      <c r="A19" s="6" t="s">
        <v>15</v>
      </c>
      <c r="B19" s="5"/>
      <c r="C19" s="27">
        <v>5</v>
      </c>
    </row>
    <row r="20" spans="1:3" ht="12.75">
      <c r="A20" s="6"/>
      <c r="B20" s="5"/>
      <c r="C20" s="7"/>
    </row>
    <row r="21" spans="1:4" ht="12.75">
      <c r="A21" s="11" t="s">
        <v>18</v>
      </c>
      <c r="B21" s="12" t="s">
        <v>19</v>
      </c>
      <c r="C21" s="30" t="s">
        <v>50</v>
      </c>
      <c r="D21" s="26" t="s">
        <v>49</v>
      </c>
    </row>
    <row r="22" spans="1:4" ht="12.75">
      <c r="A22">
        <v>1</v>
      </c>
      <c r="B22" s="13">
        <v>0</v>
      </c>
      <c r="C22" s="13">
        <v>33.6</v>
      </c>
      <c r="D22">
        <f>-C22/1000</f>
        <v>-0.033600000000000005</v>
      </c>
    </row>
    <row r="23" spans="1:4" ht="12.75">
      <c r="A23" s="28">
        <v>16</v>
      </c>
      <c r="B23" s="13">
        <v>-0.001</v>
      </c>
      <c r="C23" s="13">
        <v>33.536</v>
      </c>
      <c r="D23">
        <f aca="true" t="shared" si="0" ref="D23:D86">-C23/1000</f>
        <v>-0.033536</v>
      </c>
    </row>
    <row r="24" spans="1:4" ht="12.75">
      <c r="A24" s="28">
        <v>21</v>
      </c>
      <c r="B24" s="13">
        <v>0</v>
      </c>
      <c r="C24" s="13">
        <v>33.875</v>
      </c>
      <c r="D24">
        <f t="shared" si="0"/>
        <v>-0.033875</v>
      </c>
    </row>
    <row r="25" spans="1:4" ht="12.75">
      <c r="A25" s="28">
        <v>26</v>
      </c>
      <c r="B25" s="13">
        <v>0.017</v>
      </c>
      <c r="C25" s="13">
        <v>36.201</v>
      </c>
      <c r="D25">
        <f t="shared" si="0"/>
        <v>-0.036201</v>
      </c>
    </row>
    <row r="26" spans="1:4" ht="12.75">
      <c r="A26" s="28">
        <v>31</v>
      </c>
      <c r="B26" s="13">
        <v>0.038</v>
      </c>
      <c r="C26" s="13">
        <v>35.29</v>
      </c>
      <c r="D26">
        <f t="shared" si="0"/>
        <v>-0.03529</v>
      </c>
    </row>
    <row r="27" spans="1:4" ht="12.75">
      <c r="A27" s="28">
        <v>36</v>
      </c>
      <c r="B27" s="13">
        <v>0.057</v>
      </c>
      <c r="C27" s="13">
        <v>31.295</v>
      </c>
      <c r="D27">
        <f t="shared" si="0"/>
        <v>-0.031295</v>
      </c>
    </row>
    <row r="28" spans="1:4" ht="12.75">
      <c r="A28" s="34">
        <v>41</v>
      </c>
      <c r="B28" s="35">
        <v>0.077</v>
      </c>
      <c r="C28" s="35">
        <v>26.844</v>
      </c>
      <c r="D28">
        <f t="shared" si="0"/>
        <v>-0.026844</v>
      </c>
    </row>
    <row r="29" spans="1:4" ht="12.75">
      <c r="A29" s="29">
        <v>46</v>
      </c>
      <c r="B29" s="15">
        <v>0.097</v>
      </c>
      <c r="C29" s="15">
        <v>22.974</v>
      </c>
      <c r="D29">
        <f t="shared" si="0"/>
        <v>-0.022974</v>
      </c>
    </row>
    <row r="30" spans="1:4" ht="12.75">
      <c r="A30" s="28">
        <v>51</v>
      </c>
      <c r="B30" s="13">
        <v>0.117</v>
      </c>
      <c r="C30" s="13">
        <v>19.776</v>
      </c>
      <c r="D30">
        <f t="shared" si="0"/>
        <v>-0.019776</v>
      </c>
    </row>
    <row r="31" spans="1:4" ht="12.75">
      <c r="A31" s="28">
        <v>56</v>
      </c>
      <c r="B31" s="13">
        <v>0.138</v>
      </c>
      <c r="C31" s="13">
        <v>17.108</v>
      </c>
      <c r="D31">
        <f t="shared" si="0"/>
        <v>-0.017108</v>
      </c>
    </row>
    <row r="32" spans="1:4" ht="12.75">
      <c r="A32" s="28">
        <v>61</v>
      </c>
      <c r="B32" s="13">
        <v>0.158</v>
      </c>
      <c r="C32" s="13">
        <v>15.077</v>
      </c>
      <c r="D32">
        <f t="shared" si="0"/>
        <v>-0.015077</v>
      </c>
    </row>
    <row r="33" spans="1:4" ht="12.75">
      <c r="A33" s="28">
        <v>66</v>
      </c>
      <c r="B33" s="13">
        <v>0.178</v>
      </c>
      <c r="C33" s="13">
        <v>13.533</v>
      </c>
      <c r="D33">
        <f t="shared" si="0"/>
        <v>-0.013533</v>
      </c>
    </row>
    <row r="34" spans="1:4" ht="12.75">
      <c r="A34" s="29">
        <v>72</v>
      </c>
      <c r="B34" s="15">
        <v>0.202</v>
      </c>
      <c r="C34" s="15">
        <v>12.111</v>
      </c>
      <c r="D34">
        <f t="shared" si="0"/>
        <v>-0.012111</v>
      </c>
    </row>
    <row r="35" spans="1:4" ht="12.75">
      <c r="A35" s="28">
        <v>77</v>
      </c>
      <c r="B35" s="13">
        <v>0.221</v>
      </c>
      <c r="C35" s="13">
        <v>11.201</v>
      </c>
      <c r="D35">
        <f t="shared" si="0"/>
        <v>-0.011201000000000001</v>
      </c>
    </row>
    <row r="36" spans="1:4" ht="12.75">
      <c r="A36" s="28">
        <v>82</v>
      </c>
      <c r="B36" s="13">
        <v>0.242</v>
      </c>
      <c r="C36" s="13">
        <v>10.432</v>
      </c>
      <c r="D36">
        <f t="shared" si="0"/>
        <v>-0.010432</v>
      </c>
    </row>
    <row r="37" spans="1:4" ht="12.75">
      <c r="A37" s="28">
        <v>87</v>
      </c>
      <c r="B37" s="13">
        <v>0.262</v>
      </c>
      <c r="C37" s="13">
        <v>9.767</v>
      </c>
      <c r="D37">
        <f t="shared" si="0"/>
        <v>-0.009767</v>
      </c>
    </row>
    <row r="38" spans="1:4" ht="12.75">
      <c r="A38" s="28">
        <v>92</v>
      </c>
      <c r="B38" s="13">
        <v>0.283</v>
      </c>
      <c r="C38" s="13">
        <v>9.236</v>
      </c>
      <c r="D38">
        <f t="shared" si="0"/>
        <v>-0.009236000000000001</v>
      </c>
    </row>
    <row r="39" spans="1:4" ht="12.75">
      <c r="A39" s="29">
        <v>96</v>
      </c>
      <c r="B39" s="15">
        <v>0.299</v>
      </c>
      <c r="C39" s="15">
        <v>8.847</v>
      </c>
      <c r="D39">
        <f t="shared" si="0"/>
        <v>-0.008846999999999999</v>
      </c>
    </row>
    <row r="40" spans="1:4" ht="12.75">
      <c r="A40" s="28">
        <v>101</v>
      </c>
      <c r="B40" s="13">
        <v>0.319</v>
      </c>
      <c r="C40" s="13">
        <v>8.362</v>
      </c>
      <c r="D40">
        <f t="shared" si="0"/>
        <v>-0.008362</v>
      </c>
    </row>
    <row r="41" spans="1:4" ht="12.75">
      <c r="A41" s="28">
        <v>106</v>
      </c>
      <c r="B41" s="13">
        <v>0.339</v>
      </c>
      <c r="C41" s="13">
        <v>8.025</v>
      </c>
      <c r="D41">
        <f t="shared" si="0"/>
        <v>-0.008025000000000001</v>
      </c>
    </row>
    <row r="42" spans="1:4" ht="12.75">
      <c r="A42" s="28">
        <v>111</v>
      </c>
      <c r="B42" s="13">
        <v>0.359</v>
      </c>
      <c r="C42" s="13">
        <v>7.674</v>
      </c>
      <c r="D42">
        <f t="shared" si="0"/>
        <v>-0.007674</v>
      </c>
    </row>
    <row r="43" spans="1:4" ht="12.75">
      <c r="A43" s="28">
        <v>116</v>
      </c>
      <c r="B43" s="13">
        <v>0.379</v>
      </c>
      <c r="C43" s="13">
        <v>7.349</v>
      </c>
      <c r="D43">
        <f t="shared" si="0"/>
        <v>-0.0073490000000000005</v>
      </c>
    </row>
    <row r="44" spans="1:4" ht="12.75">
      <c r="A44" s="29">
        <v>121</v>
      </c>
      <c r="B44" s="15">
        <v>0.399</v>
      </c>
      <c r="C44" s="15">
        <v>7.053</v>
      </c>
      <c r="D44">
        <f t="shared" si="0"/>
        <v>-0.007053</v>
      </c>
    </row>
    <row r="45" spans="1:4" ht="12.75">
      <c r="A45" s="28">
        <v>126</v>
      </c>
      <c r="B45" s="13">
        <v>0.42</v>
      </c>
      <c r="C45" s="13">
        <v>6.81</v>
      </c>
      <c r="D45">
        <f t="shared" si="0"/>
        <v>-0.006809999999999999</v>
      </c>
    </row>
    <row r="46" spans="1:4" ht="12.75">
      <c r="A46" s="28">
        <v>131</v>
      </c>
      <c r="B46" s="13">
        <v>0.439</v>
      </c>
      <c r="C46" s="13">
        <v>6.574</v>
      </c>
      <c r="D46">
        <f t="shared" si="0"/>
        <v>-0.006574</v>
      </c>
    </row>
    <row r="47" spans="1:4" ht="12.75">
      <c r="A47" s="28">
        <v>136</v>
      </c>
      <c r="B47" s="13">
        <v>0.46</v>
      </c>
      <c r="C47" s="13">
        <v>6.365</v>
      </c>
      <c r="D47">
        <f t="shared" si="0"/>
        <v>-0.006365</v>
      </c>
    </row>
    <row r="48" spans="1:4" ht="12.75">
      <c r="A48" s="28">
        <v>141</v>
      </c>
      <c r="B48" s="13">
        <v>0.48</v>
      </c>
      <c r="C48" s="13">
        <v>6.167</v>
      </c>
      <c r="D48">
        <f t="shared" si="0"/>
        <v>-0.006167</v>
      </c>
    </row>
    <row r="49" spans="1:4" ht="12.75">
      <c r="A49" s="29">
        <v>146</v>
      </c>
      <c r="B49" s="15">
        <v>0.5</v>
      </c>
      <c r="C49" s="15">
        <v>5.989</v>
      </c>
      <c r="D49">
        <f t="shared" si="0"/>
        <v>-0.0059889999999999995</v>
      </c>
    </row>
    <row r="50" spans="1:4" ht="12.75">
      <c r="A50" s="28">
        <v>151</v>
      </c>
      <c r="B50" s="13">
        <v>0.521</v>
      </c>
      <c r="C50" s="13">
        <v>5.808</v>
      </c>
      <c r="D50">
        <f t="shared" si="0"/>
        <v>-0.005808</v>
      </c>
    </row>
    <row r="51" spans="1:4" ht="12.75">
      <c r="A51" s="28">
        <v>156</v>
      </c>
      <c r="B51" s="13">
        <v>0.54</v>
      </c>
      <c r="C51" s="13">
        <v>5.646</v>
      </c>
      <c r="D51">
        <f t="shared" si="0"/>
        <v>-0.005646</v>
      </c>
    </row>
    <row r="52" spans="1:4" ht="12.75">
      <c r="A52" s="28">
        <v>161</v>
      </c>
      <c r="B52" s="13">
        <v>0.561</v>
      </c>
      <c r="C52" s="13">
        <v>5.491</v>
      </c>
      <c r="D52">
        <f t="shared" si="0"/>
        <v>-0.005490999999999999</v>
      </c>
    </row>
    <row r="53" spans="1:4" ht="12.75">
      <c r="A53" s="28">
        <v>166</v>
      </c>
      <c r="B53" s="13">
        <v>0.579</v>
      </c>
      <c r="C53" s="13">
        <v>5.351</v>
      </c>
      <c r="D53">
        <f t="shared" si="0"/>
        <v>-0.005351</v>
      </c>
    </row>
    <row r="54" spans="1:4" ht="12.75">
      <c r="A54" s="29">
        <v>171</v>
      </c>
      <c r="B54" s="15">
        <v>0.601</v>
      </c>
      <c r="C54" s="15">
        <v>5.197</v>
      </c>
      <c r="D54">
        <f t="shared" si="0"/>
        <v>-0.005197</v>
      </c>
    </row>
    <row r="55" spans="1:4" ht="12.75">
      <c r="A55" s="28">
        <v>176</v>
      </c>
      <c r="B55" s="13">
        <v>0.621</v>
      </c>
      <c r="C55" s="13">
        <v>5.084</v>
      </c>
      <c r="D55">
        <f t="shared" si="0"/>
        <v>-0.005084</v>
      </c>
    </row>
    <row r="56" spans="1:4" ht="12.75">
      <c r="A56" s="28">
        <v>181</v>
      </c>
      <c r="B56" s="13">
        <v>0.641</v>
      </c>
      <c r="C56" s="13">
        <v>4.963</v>
      </c>
      <c r="D56">
        <f t="shared" si="0"/>
        <v>-0.004963</v>
      </c>
    </row>
    <row r="57" spans="1:4" ht="12.75">
      <c r="A57" s="28">
        <v>186</v>
      </c>
      <c r="B57" s="13">
        <v>0.661</v>
      </c>
      <c r="C57" s="13">
        <v>4.842</v>
      </c>
      <c r="D57">
        <f t="shared" si="0"/>
        <v>-0.004842</v>
      </c>
    </row>
    <row r="58" spans="1:4" ht="12.75">
      <c r="A58" s="28">
        <v>191</v>
      </c>
      <c r="B58" s="13">
        <v>0.682</v>
      </c>
      <c r="C58" s="13">
        <v>4.758</v>
      </c>
      <c r="D58">
        <f t="shared" si="0"/>
        <v>-0.004758</v>
      </c>
    </row>
    <row r="59" spans="1:4" ht="12.75">
      <c r="A59" s="29">
        <v>196</v>
      </c>
      <c r="B59" s="15">
        <v>0.702</v>
      </c>
      <c r="C59" s="15">
        <v>4.633</v>
      </c>
      <c r="D59">
        <f t="shared" si="0"/>
        <v>-0.004633</v>
      </c>
    </row>
    <row r="60" spans="1:4" ht="12.75">
      <c r="A60" s="28">
        <v>201</v>
      </c>
      <c r="B60" s="13">
        <v>0.722</v>
      </c>
      <c r="C60" s="13">
        <v>4.518</v>
      </c>
      <c r="D60">
        <f t="shared" si="0"/>
        <v>-0.0045179999999999994</v>
      </c>
    </row>
    <row r="61" spans="1:4" ht="12.75">
      <c r="A61" s="28">
        <v>206</v>
      </c>
      <c r="B61" s="13">
        <v>0.739</v>
      </c>
      <c r="C61" s="13">
        <v>4.439</v>
      </c>
      <c r="D61">
        <f t="shared" si="0"/>
        <v>-0.004439</v>
      </c>
    </row>
    <row r="62" spans="1:4" ht="12.75">
      <c r="A62" s="28">
        <v>211</v>
      </c>
      <c r="B62" s="13">
        <v>0.762</v>
      </c>
      <c r="C62" s="13">
        <v>4.356</v>
      </c>
      <c r="D62">
        <f t="shared" si="0"/>
        <v>-0.004356</v>
      </c>
    </row>
    <row r="63" spans="1:4" ht="12.75">
      <c r="A63" s="28">
        <v>216</v>
      </c>
      <c r="B63" s="13">
        <v>0.783</v>
      </c>
      <c r="C63" s="13">
        <v>4.233</v>
      </c>
      <c r="D63">
        <f t="shared" si="0"/>
        <v>-0.004233</v>
      </c>
    </row>
    <row r="64" spans="1:4" ht="12.75">
      <c r="A64" s="29">
        <v>220</v>
      </c>
      <c r="B64" s="15">
        <v>0.799</v>
      </c>
      <c r="C64" s="15">
        <v>4.193</v>
      </c>
      <c r="D64">
        <f t="shared" si="0"/>
        <v>-0.004193</v>
      </c>
    </row>
    <row r="65" spans="1:4" ht="12.75">
      <c r="A65" s="28">
        <v>225</v>
      </c>
      <c r="B65" s="13">
        <v>0.819</v>
      </c>
      <c r="C65" s="13">
        <v>4.103</v>
      </c>
      <c r="D65">
        <f t="shared" si="0"/>
        <v>-0.004103</v>
      </c>
    </row>
    <row r="66" spans="1:4" ht="12.75">
      <c r="A66" s="28">
        <v>230</v>
      </c>
      <c r="B66" s="13">
        <v>0.838</v>
      </c>
      <c r="C66" s="13">
        <v>4.034</v>
      </c>
      <c r="D66">
        <f t="shared" si="0"/>
        <v>-0.004033999999999999</v>
      </c>
    </row>
    <row r="67" spans="1:4" ht="12.75">
      <c r="A67" s="28">
        <v>235</v>
      </c>
      <c r="B67" s="13">
        <v>0.859</v>
      </c>
      <c r="C67" s="13">
        <v>3.944</v>
      </c>
      <c r="D67">
        <f t="shared" si="0"/>
        <v>-0.003944</v>
      </c>
    </row>
    <row r="68" spans="1:4" ht="12.75">
      <c r="A68" s="28">
        <v>240</v>
      </c>
      <c r="B68" s="13">
        <v>0.879</v>
      </c>
      <c r="C68" s="13">
        <v>3.861</v>
      </c>
      <c r="D68">
        <f t="shared" si="0"/>
        <v>-0.0038610000000000003</v>
      </c>
    </row>
    <row r="69" spans="1:4" ht="12.75">
      <c r="A69" s="29">
        <v>245</v>
      </c>
      <c r="B69" s="15">
        <v>0.9</v>
      </c>
      <c r="C69" s="15">
        <v>3.782</v>
      </c>
      <c r="D69">
        <f t="shared" si="0"/>
        <v>-0.003782</v>
      </c>
    </row>
    <row r="70" spans="1:4" ht="12.75">
      <c r="A70" s="28">
        <v>250</v>
      </c>
      <c r="B70" s="13">
        <v>0.918</v>
      </c>
      <c r="C70" s="13">
        <v>3.735</v>
      </c>
      <c r="D70">
        <f t="shared" si="0"/>
        <v>-0.003735</v>
      </c>
    </row>
    <row r="71" spans="1:4" ht="12.75">
      <c r="A71" s="28">
        <v>255</v>
      </c>
      <c r="B71" s="13">
        <v>0.939</v>
      </c>
      <c r="C71" s="13">
        <v>3.628</v>
      </c>
      <c r="D71">
        <f t="shared" si="0"/>
        <v>-0.003628</v>
      </c>
    </row>
    <row r="72" spans="1:4" ht="12.75">
      <c r="A72" s="28">
        <v>260</v>
      </c>
      <c r="B72" s="13">
        <v>0.96</v>
      </c>
      <c r="C72" s="13">
        <v>3.576</v>
      </c>
      <c r="D72">
        <f t="shared" si="0"/>
        <v>-0.003576</v>
      </c>
    </row>
    <row r="73" spans="1:4" ht="12.75">
      <c r="A73" s="28">
        <v>265</v>
      </c>
      <c r="B73" s="13">
        <v>0.979</v>
      </c>
      <c r="C73" s="13">
        <v>3.511</v>
      </c>
      <c r="D73">
        <f t="shared" si="0"/>
        <v>-0.0035110000000000002</v>
      </c>
    </row>
    <row r="74" spans="1:4" ht="12.75">
      <c r="A74" s="28">
        <v>270</v>
      </c>
      <c r="B74" s="13">
        <v>1</v>
      </c>
      <c r="C74" s="13">
        <v>3.4</v>
      </c>
      <c r="D74">
        <f t="shared" si="0"/>
        <v>-0.0034</v>
      </c>
    </row>
    <row r="75" spans="1:4" ht="12.75">
      <c r="A75" s="28">
        <v>275</v>
      </c>
      <c r="B75" s="13">
        <v>0.991</v>
      </c>
      <c r="C75" s="13">
        <v>-0.594</v>
      </c>
      <c r="D75">
        <f t="shared" si="0"/>
        <v>0.000594</v>
      </c>
    </row>
    <row r="76" spans="1:4" ht="12.75">
      <c r="A76" s="28">
        <v>280</v>
      </c>
      <c r="B76" s="13">
        <v>0.972</v>
      </c>
      <c r="C76" s="13">
        <v>-2.943</v>
      </c>
      <c r="D76">
        <f t="shared" si="0"/>
        <v>0.002943</v>
      </c>
    </row>
    <row r="77" spans="1:4" ht="12.75">
      <c r="A77" s="28">
        <v>285</v>
      </c>
      <c r="B77" s="13">
        <v>0.953</v>
      </c>
      <c r="C77" s="13">
        <v>-3.37</v>
      </c>
      <c r="D77">
        <f t="shared" si="0"/>
        <v>0.00337</v>
      </c>
    </row>
    <row r="78" spans="1:4" ht="12.75">
      <c r="A78" s="28">
        <v>290</v>
      </c>
      <c r="B78" s="13">
        <v>0.93</v>
      </c>
      <c r="C78" s="13">
        <v>-3.489</v>
      </c>
      <c r="D78">
        <f t="shared" si="0"/>
        <v>0.003489</v>
      </c>
    </row>
    <row r="79" spans="1:4" ht="12.75">
      <c r="A79" s="28">
        <v>295</v>
      </c>
      <c r="B79" s="13">
        <v>0.913</v>
      </c>
      <c r="C79" s="13">
        <v>-3.55</v>
      </c>
      <c r="D79">
        <f t="shared" si="0"/>
        <v>0.0035499999999999998</v>
      </c>
    </row>
    <row r="80" spans="1:4" ht="12.75">
      <c r="A80" s="29">
        <v>298</v>
      </c>
      <c r="B80" s="15">
        <v>0.898</v>
      </c>
      <c r="C80" s="15">
        <v>-3.559</v>
      </c>
      <c r="D80">
        <f t="shared" si="0"/>
        <v>0.003559</v>
      </c>
    </row>
    <row r="81" spans="1:4" ht="12.75">
      <c r="A81" s="28">
        <v>303</v>
      </c>
      <c r="B81" s="13">
        <v>0.879</v>
      </c>
      <c r="C81" s="13">
        <v>-3.613</v>
      </c>
      <c r="D81">
        <f t="shared" si="0"/>
        <v>0.003613</v>
      </c>
    </row>
    <row r="82" spans="1:4" ht="12.75">
      <c r="A82" s="28">
        <v>308</v>
      </c>
      <c r="B82" s="13">
        <v>0.859</v>
      </c>
      <c r="C82" s="13">
        <v>-3.654</v>
      </c>
      <c r="D82">
        <f t="shared" si="0"/>
        <v>0.003654</v>
      </c>
    </row>
    <row r="83" spans="1:4" ht="12.75">
      <c r="A83" s="28">
        <v>313</v>
      </c>
      <c r="B83" s="13">
        <v>0.839</v>
      </c>
      <c r="C83" s="13">
        <v>-3.712</v>
      </c>
      <c r="D83">
        <f t="shared" si="0"/>
        <v>0.003712</v>
      </c>
    </row>
    <row r="84" spans="1:4" ht="12.75">
      <c r="A84" s="28">
        <v>318</v>
      </c>
      <c r="B84" s="13">
        <v>0.818</v>
      </c>
      <c r="C84" s="13">
        <v>-3.742</v>
      </c>
      <c r="D84">
        <f t="shared" si="0"/>
        <v>0.003742</v>
      </c>
    </row>
    <row r="85" spans="1:4" ht="12.75">
      <c r="A85" s="29">
        <v>322</v>
      </c>
      <c r="B85" s="15">
        <v>0.802</v>
      </c>
      <c r="C85" s="15">
        <v>-3.775</v>
      </c>
      <c r="D85">
        <f t="shared" si="0"/>
        <v>0.0037749999999999997</v>
      </c>
    </row>
    <row r="86" spans="1:4" ht="12.75">
      <c r="A86" s="28">
        <v>327</v>
      </c>
      <c r="B86" s="13">
        <v>0.782</v>
      </c>
      <c r="C86" s="13">
        <v>-3.825</v>
      </c>
      <c r="D86">
        <f t="shared" si="0"/>
        <v>0.0038250000000000003</v>
      </c>
    </row>
    <row r="87" spans="1:4" ht="12.75">
      <c r="A87" s="28">
        <v>332</v>
      </c>
      <c r="B87" s="13">
        <v>0.762</v>
      </c>
      <c r="C87" s="13">
        <v>-3.867</v>
      </c>
      <c r="D87">
        <f aca="true" t="shared" si="1" ref="D87:D150">-C87/1000</f>
        <v>0.0038669999999999998</v>
      </c>
    </row>
    <row r="88" spans="1:4" ht="12.75">
      <c r="A88" s="28">
        <v>337</v>
      </c>
      <c r="B88" s="13">
        <v>0.741</v>
      </c>
      <c r="C88" s="13">
        <v>-3.918</v>
      </c>
      <c r="D88">
        <f t="shared" si="1"/>
        <v>0.0039180000000000005</v>
      </c>
    </row>
    <row r="89" spans="1:4" ht="12.75">
      <c r="A89" s="28">
        <v>342</v>
      </c>
      <c r="B89" s="13">
        <v>0.722</v>
      </c>
      <c r="C89" s="13">
        <v>-3.963</v>
      </c>
      <c r="D89">
        <f t="shared" si="1"/>
        <v>0.003963</v>
      </c>
    </row>
    <row r="90" spans="1:4" ht="12.75">
      <c r="A90" s="29">
        <v>348</v>
      </c>
      <c r="B90" s="15">
        <v>0.698</v>
      </c>
      <c r="C90" s="15">
        <v>-4.005</v>
      </c>
      <c r="D90">
        <f t="shared" si="1"/>
        <v>0.004005</v>
      </c>
    </row>
    <row r="91" spans="1:4" ht="12.75">
      <c r="A91" s="28">
        <v>353</v>
      </c>
      <c r="B91" s="13">
        <v>0.677</v>
      </c>
      <c r="C91" s="13">
        <v>-4.081</v>
      </c>
      <c r="D91">
        <f t="shared" si="1"/>
        <v>0.004081</v>
      </c>
    </row>
    <row r="92" spans="1:4" ht="12.75">
      <c r="A92" s="28">
        <v>358</v>
      </c>
      <c r="B92" s="13">
        <v>0.657</v>
      </c>
      <c r="C92" s="13">
        <v>-4.142</v>
      </c>
      <c r="D92">
        <f t="shared" si="1"/>
        <v>0.004142000000000001</v>
      </c>
    </row>
    <row r="93" spans="1:4" ht="12.75">
      <c r="A93" s="28">
        <v>363</v>
      </c>
      <c r="B93" s="13">
        <v>0.637</v>
      </c>
      <c r="C93" s="13">
        <v>-4.21</v>
      </c>
      <c r="D93">
        <f t="shared" si="1"/>
        <v>0.00421</v>
      </c>
    </row>
    <row r="94" spans="1:4" ht="12.75">
      <c r="A94" s="28">
        <v>368</v>
      </c>
      <c r="B94" s="13">
        <v>0.618</v>
      </c>
      <c r="C94" s="13">
        <v>-4.289</v>
      </c>
      <c r="D94">
        <f t="shared" si="1"/>
        <v>0.004288999999999999</v>
      </c>
    </row>
    <row r="95" spans="1:4" ht="12.75">
      <c r="A95" s="29">
        <v>372</v>
      </c>
      <c r="B95" s="15">
        <v>0.601</v>
      </c>
      <c r="C95" s="15">
        <v>-4.349</v>
      </c>
      <c r="D95">
        <f t="shared" si="1"/>
        <v>0.0043490000000000004</v>
      </c>
    </row>
    <row r="96" spans="1:4" ht="12.75">
      <c r="A96" s="28">
        <v>377</v>
      </c>
      <c r="B96" s="13">
        <v>0.58</v>
      </c>
      <c r="C96" s="13">
        <v>-4.42</v>
      </c>
      <c r="D96">
        <f t="shared" si="1"/>
        <v>0.00442</v>
      </c>
    </row>
    <row r="97" spans="1:4" ht="12.75">
      <c r="A97" s="28">
        <v>382</v>
      </c>
      <c r="B97" s="13">
        <v>0.558</v>
      </c>
      <c r="C97" s="13">
        <v>-4.516</v>
      </c>
      <c r="D97">
        <f t="shared" si="1"/>
        <v>0.004516</v>
      </c>
    </row>
    <row r="98" spans="1:4" ht="12.75">
      <c r="A98" s="28">
        <v>387</v>
      </c>
      <c r="B98" s="13">
        <v>0.537</v>
      </c>
      <c r="C98" s="13">
        <v>-4.636</v>
      </c>
      <c r="D98">
        <f t="shared" si="1"/>
        <v>0.004636</v>
      </c>
    </row>
    <row r="99" spans="1:4" ht="12.75">
      <c r="A99" s="28">
        <v>392</v>
      </c>
      <c r="B99" s="13">
        <v>0.521</v>
      </c>
      <c r="C99" s="13">
        <v>-4.739</v>
      </c>
      <c r="D99">
        <f t="shared" si="1"/>
        <v>0.004739</v>
      </c>
    </row>
    <row r="100" spans="1:4" ht="12.75">
      <c r="A100" s="29">
        <v>397</v>
      </c>
      <c r="B100" s="15">
        <v>0.5</v>
      </c>
      <c r="C100" s="15">
        <v>-4.843</v>
      </c>
      <c r="D100">
        <f t="shared" si="1"/>
        <v>0.004843</v>
      </c>
    </row>
    <row r="101" spans="1:4" ht="12.75">
      <c r="A101" s="28">
        <v>402</v>
      </c>
      <c r="B101" s="13">
        <v>0.48</v>
      </c>
      <c r="C101" s="13">
        <v>-4.991</v>
      </c>
      <c r="D101">
        <f t="shared" si="1"/>
        <v>0.004991</v>
      </c>
    </row>
    <row r="102" spans="1:4" ht="12.75">
      <c r="A102" s="28">
        <v>407</v>
      </c>
      <c r="B102" s="13">
        <v>0.459</v>
      </c>
      <c r="C102" s="13">
        <v>-5.123</v>
      </c>
      <c r="D102">
        <f t="shared" si="1"/>
        <v>0.005123</v>
      </c>
    </row>
    <row r="103" spans="1:4" ht="12.75">
      <c r="A103" s="28">
        <v>412</v>
      </c>
      <c r="B103" s="13">
        <v>0.439</v>
      </c>
      <c r="C103" s="13">
        <v>-5.282</v>
      </c>
      <c r="D103">
        <f t="shared" si="1"/>
        <v>0.005282</v>
      </c>
    </row>
    <row r="104" spans="1:4" ht="12.75">
      <c r="A104" s="28">
        <v>417</v>
      </c>
      <c r="B104" s="13">
        <v>0.42</v>
      </c>
      <c r="C104" s="13">
        <v>-5.481</v>
      </c>
      <c r="D104">
        <f t="shared" si="1"/>
        <v>0.005481</v>
      </c>
    </row>
    <row r="105" spans="1:4" ht="12.75">
      <c r="A105" s="29">
        <v>422</v>
      </c>
      <c r="B105" s="15">
        <v>0.399</v>
      </c>
      <c r="C105" s="15">
        <v>-5.631</v>
      </c>
      <c r="D105">
        <f t="shared" si="1"/>
        <v>0.005631000000000001</v>
      </c>
    </row>
    <row r="106" spans="1:4" ht="12.75">
      <c r="A106" s="28">
        <v>427</v>
      </c>
      <c r="B106" s="13">
        <v>0.379</v>
      </c>
      <c r="C106" s="13">
        <v>-5.849</v>
      </c>
      <c r="D106">
        <f t="shared" si="1"/>
        <v>0.005849</v>
      </c>
    </row>
    <row r="107" spans="1:4" ht="12.75">
      <c r="A107" s="28">
        <v>432</v>
      </c>
      <c r="B107" s="13">
        <v>0.36</v>
      </c>
      <c r="C107" s="13">
        <v>-6.079</v>
      </c>
      <c r="D107">
        <f t="shared" si="1"/>
        <v>0.006078999999999999</v>
      </c>
    </row>
    <row r="108" spans="1:4" ht="12.75">
      <c r="A108" s="28">
        <v>437</v>
      </c>
      <c r="B108" s="13">
        <v>0.339</v>
      </c>
      <c r="C108" s="13">
        <v>-6.333</v>
      </c>
      <c r="D108">
        <f t="shared" si="1"/>
        <v>0.006333</v>
      </c>
    </row>
    <row r="109" spans="1:4" ht="12.75">
      <c r="A109" s="28">
        <v>442</v>
      </c>
      <c r="B109" s="13">
        <v>0.319</v>
      </c>
      <c r="C109" s="13">
        <v>-6.63</v>
      </c>
      <c r="D109">
        <f t="shared" si="1"/>
        <v>0.00663</v>
      </c>
    </row>
    <row r="110" spans="1:4" ht="12.75">
      <c r="A110" s="29">
        <v>447</v>
      </c>
      <c r="B110" s="15">
        <v>0.299</v>
      </c>
      <c r="C110" s="15">
        <v>-6.943</v>
      </c>
      <c r="D110">
        <f t="shared" si="1"/>
        <v>0.0069429999999999995</v>
      </c>
    </row>
    <row r="111" spans="1:4" ht="12.75">
      <c r="A111" s="28">
        <v>452</v>
      </c>
      <c r="B111" s="13">
        <v>0.279</v>
      </c>
      <c r="C111" s="13">
        <v>-7.306</v>
      </c>
      <c r="D111">
        <f t="shared" si="1"/>
        <v>0.007306</v>
      </c>
    </row>
    <row r="112" spans="1:4" ht="12.75">
      <c r="A112" s="28">
        <v>457</v>
      </c>
      <c r="B112" s="13">
        <v>0.258</v>
      </c>
      <c r="C112" s="13">
        <v>-7.748</v>
      </c>
      <c r="D112">
        <f t="shared" si="1"/>
        <v>0.0077480000000000005</v>
      </c>
    </row>
    <row r="113" spans="1:4" ht="12.75">
      <c r="A113" s="28">
        <v>462</v>
      </c>
      <c r="B113" s="13">
        <v>0.237</v>
      </c>
      <c r="C113" s="13">
        <v>-8.208</v>
      </c>
      <c r="D113">
        <f t="shared" si="1"/>
        <v>0.008208</v>
      </c>
    </row>
    <row r="114" spans="1:4" ht="12.75">
      <c r="A114" s="28">
        <v>467</v>
      </c>
      <c r="B114" s="13">
        <v>0.217</v>
      </c>
      <c r="C114" s="13">
        <v>-8.766</v>
      </c>
      <c r="D114">
        <f t="shared" si="1"/>
        <v>0.008766</v>
      </c>
    </row>
    <row r="115" spans="1:4" ht="12.75">
      <c r="A115" s="29">
        <v>472</v>
      </c>
      <c r="B115" s="15">
        <v>0.199</v>
      </c>
      <c r="C115" s="15">
        <v>-9.419</v>
      </c>
      <c r="D115">
        <f t="shared" si="1"/>
        <v>0.009419</v>
      </c>
    </row>
    <row r="116" spans="1:4" ht="12.75">
      <c r="A116" s="28">
        <v>477</v>
      </c>
      <c r="B116" s="13">
        <v>0.178</v>
      </c>
      <c r="C116" s="13">
        <v>-10.179</v>
      </c>
      <c r="D116">
        <f t="shared" si="1"/>
        <v>0.010179</v>
      </c>
    </row>
    <row r="117" spans="1:4" ht="12.75">
      <c r="A117" s="28">
        <v>482</v>
      </c>
      <c r="B117" s="13">
        <v>0.158</v>
      </c>
      <c r="C117" s="13">
        <v>-11.111</v>
      </c>
      <c r="D117">
        <f t="shared" si="1"/>
        <v>0.011111000000000001</v>
      </c>
    </row>
    <row r="118" spans="1:4" ht="12.75">
      <c r="A118" s="28">
        <v>487</v>
      </c>
      <c r="B118" s="13">
        <v>0.137</v>
      </c>
      <c r="C118" s="13">
        <v>-12.228</v>
      </c>
      <c r="D118">
        <f t="shared" si="1"/>
        <v>0.012228</v>
      </c>
    </row>
    <row r="119" spans="1:4" ht="12.75">
      <c r="A119" s="28">
        <v>492</v>
      </c>
      <c r="B119" s="13">
        <v>0.117</v>
      </c>
      <c r="C119" s="13">
        <v>-13.617</v>
      </c>
      <c r="D119">
        <f t="shared" si="1"/>
        <v>0.013617</v>
      </c>
    </row>
    <row r="120" spans="1:4" ht="12.75">
      <c r="A120" s="29">
        <v>496</v>
      </c>
      <c r="B120" s="15">
        <v>0.1</v>
      </c>
      <c r="C120" s="15">
        <v>-15.011</v>
      </c>
      <c r="D120">
        <f t="shared" si="1"/>
        <v>0.015011</v>
      </c>
    </row>
    <row r="121" spans="1:4" ht="12.75">
      <c r="A121" s="28">
        <v>501</v>
      </c>
      <c r="B121" s="13">
        <v>0.08</v>
      </c>
      <c r="C121" s="13">
        <v>-17.137</v>
      </c>
      <c r="D121">
        <f t="shared" si="1"/>
        <v>0.017137</v>
      </c>
    </row>
    <row r="122" spans="1:4" ht="12.75">
      <c r="A122" s="28">
        <v>506</v>
      </c>
      <c r="B122" s="13">
        <v>0.061</v>
      </c>
      <c r="C122" s="13">
        <v>-19.978</v>
      </c>
      <c r="D122">
        <f t="shared" si="1"/>
        <v>0.019978000000000003</v>
      </c>
    </row>
    <row r="123" spans="1:4" ht="12.75">
      <c r="A123" s="28">
        <v>511</v>
      </c>
      <c r="B123" s="13">
        <v>0.04</v>
      </c>
      <c r="C123" s="13">
        <v>-23.849</v>
      </c>
      <c r="D123">
        <f t="shared" si="1"/>
        <v>0.023849</v>
      </c>
    </row>
    <row r="124" spans="1:4" ht="12.75">
      <c r="A124" s="28">
        <v>516</v>
      </c>
      <c r="B124" s="13">
        <v>0.021</v>
      </c>
      <c r="C124" s="13">
        <v>-28.866</v>
      </c>
      <c r="D124">
        <f t="shared" si="1"/>
        <v>0.028866</v>
      </c>
    </row>
    <row r="125" spans="1:4" ht="12.75">
      <c r="A125" s="28">
        <v>521</v>
      </c>
      <c r="B125" s="13">
        <v>0.004</v>
      </c>
      <c r="C125" s="13">
        <v>-33.567</v>
      </c>
      <c r="D125">
        <f t="shared" si="1"/>
        <v>0.033567</v>
      </c>
    </row>
    <row r="126" spans="1:4" ht="12.75">
      <c r="A126" s="28">
        <v>526</v>
      </c>
      <c r="B126" s="13">
        <v>-0.017</v>
      </c>
      <c r="C126" s="13">
        <v>-36.201</v>
      </c>
      <c r="D126">
        <f t="shared" si="1"/>
        <v>0.036201</v>
      </c>
    </row>
    <row r="127" spans="1:4" ht="12.75">
      <c r="A127" s="28">
        <v>531</v>
      </c>
      <c r="B127" s="13">
        <v>-0.036</v>
      </c>
      <c r="C127" s="13">
        <v>-35.279</v>
      </c>
      <c r="D127">
        <f t="shared" si="1"/>
        <v>0.035279000000000005</v>
      </c>
    </row>
    <row r="128" spans="1:4" ht="12.75">
      <c r="A128" s="28">
        <v>536</v>
      </c>
      <c r="B128" s="13">
        <v>-0.056</v>
      </c>
      <c r="C128" s="13">
        <v>-31.29</v>
      </c>
      <c r="D128">
        <f t="shared" si="1"/>
        <v>0.03129</v>
      </c>
    </row>
    <row r="129" spans="1:4" ht="12.75">
      <c r="A129" s="28">
        <v>541</v>
      </c>
      <c r="B129" s="13">
        <v>-0.077</v>
      </c>
      <c r="C129" s="13">
        <v>-26.864</v>
      </c>
      <c r="D129">
        <f t="shared" si="1"/>
        <v>0.026864000000000002</v>
      </c>
    </row>
    <row r="130" spans="1:4" ht="12.75">
      <c r="A130" s="28">
        <v>546</v>
      </c>
      <c r="B130" s="13">
        <v>-0.096</v>
      </c>
      <c r="C130" s="13">
        <v>-23.009</v>
      </c>
      <c r="D130">
        <f t="shared" si="1"/>
        <v>0.023009</v>
      </c>
    </row>
    <row r="131" spans="1:4" ht="12.75">
      <c r="A131" s="29">
        <v>547</v>
      </c>
      <c r="B131" s="15">
        <v>-0.1</v>
      </c>
      <c r="C131" s="15">
        <v>-22.32</v>
      </c>
      <c r="D131">
        <f t="shared" si="1"/>
        <v>0.02232</v>
      </c>
    </row>
    <row r="132" spans="1:4" ht="12.75">
      <c r="A132" s="28">
        <v>552</v>
      </c>
      <c r="B132" s="13">
        <v>-0.12</v>
      </c>
      <c r="C132" s="13">
        <v>-19.213</v>
      </c>
      <c r="D132">
        <f t="shared" si="1"/>
        <v>0.019213</v>
      </c>
    </row>
    <row r="133" spans="1:4" ht="12.75">
      <c r="A133" s="28">
        <v>557</v>
      </c>
      <c r="B133" s="13">
        <v>-0.14</v>
      </c>
      <c r="C133" s="13">
        <v>-16.697</v>
      </c>
      <c r="D133">
        <f t="shared" si="1"/>
        <v>0.016697</v>
      </c>
    </row>
    <row r="134" spans="1:4" ht="12.75">
      <c r="A134" s="28">
        <v>562</v>
      </c>
      <c r="B134" s="13">
        <v>-0.16</v>
      </c>
      <c r="C134" s="13">
        <v>-14.782</v>
      </c>
      <c r="D134">
        <f t="shared" si="1"/>
        <v>0.014782</v>
      </c>
    </row>
    <row r="135" spans="1:4" ht="12.75">
      <c r="A135" s="28">
        <v>567</v>
      </c>
      <c r="B135" s="13">
        <v>-0.179</v>
      </c>
      <c r="C135" s="13">
        <v>-13.354</v>
      </c>
      <c r="D135">
        <f t="shared" si="1"/>
        <v>0.013354</v>
      </c>
    </row>
    <row r="136" spans="1:4" ht="12.75">
      <c r="A136" s="29">
        <v>572</v>
      </c>
      <c r="B136" s="15">
        <v>-0.201</v>
      </c>
      <c r="C136" s="15">
        <v>-12.201</v>
      </c>
      <c r="D136">
        <f t="shared" si="1"/>
        <v>0.012201</v>
      </c>
    </row>
    <row r="137" spans="1:4" ht="12.75">
      <c r="A137" s="28">
        <v>577</v>
      </c>
      <c r="B137" s="13">
        <v>-0.221</v>
      </c>
      <c r="C137" s="13">
        <v>-11.29</v>
      </c>
      <c r="D137">
        <f t="shared" si="1"/>
        <v>0.01129</v>
      </c>
    </row>
    <row r="138" spans="1:4" ht="12.75">
      <c r="A138" s="28">
        <v>582</v>
      </c>
      <c r="B138" s="13">
        <v>-0.24</v>
      </c>
      <c r="C138" s="13">
        <v>-10.519</v>
      </c>
      <c r="D138">
        <f t="shared" si="1"/>
        <v>0.010519</v>
      </c>
    </row>
    <row r="139" spans="1:4" ht="12.75">
      <c r="A139" s="28">
        <v>587</v>
      </c>
      <c r="B139" s="13">
        <v>-0.26</v>
      </c>
      <c r="C139" s="13">
        <v>-9.877</v>
      </c>
      <c r="D139">
        <f t="shared" si="1"/>
        <v>0.009877</v>
      </c>
    </row>
    <row r="140" spans="1:4" ht="12.75">
      <c r="A140" s="28">
        <v>592</v>
      </c>
      <c r="B140" s="13">
        <v>-0.281</v>
      </c>
      <c r="C140" s="13">
        <v>-9.298</v>
      </c>
      <c r="D140">
        <f t="shared" si="1"/>
        <v>0.009298</v>
      </c>
    </row>
    <row r="141" spans="1:4" ht="12.75">
      <c r="A141" s="29">
        <v>597</v>
      </c>
      <c r="B141" s="15">
        <v>-0.301</v>
      </c>
      <c r="C141" s="15">
        <v>-8.841</v>
      </c>
      <c r="D141">
        <f t="shared" si="1"/>
        <v>0.008841</v>
      </c>
    </row>
    <row r="142" spans="1:4" ht="12.75">
      <c r="A142" s="28">
        <v>602</v>
      </c>
      <c r="B142" s="13">
        <v>-0.32</v>
      </c>
      <c r="C142" s="13">
        <v>-8.403</v>
      </c>
      <c r="D142">
        <f t="shared" si="1"/>
        <v>0.008403</v>
      </c>
    </row>
    <row r="143" spans="1:4" ht="12.75">
      <c r="A143" s="28">
        <v>607</v>
      </c>
      <c r="B143" s="13">
        <v>-0.341</v>
      </c>
      <c r="C143" s="13">
        <v>-8.053</v>
      </c>
      <c r="D143">
        <f t="shared" si="1"/>
        <v>0.008053000000000001</v>
      </c>
    </row>
    <row r="144" spans="1:4" ht="12.75">
      <c r="A144" s="28">
        <v>612</v>
      </c>
      <c r="B144" s="13">
        <v>-0.362</v>
      </c>
      <c r="C144" s="13">
        <v>-7.707</v>
      </c>
      <c r="D144">
        <f t="shared" si="1"/>
        <v>0.0077069999999999994</v>
      </c>
    </row>
    <row r="145" spans="1:4" ht="12.75">
      <c r="A145" s="28">
        <v>617</v>
      </c>
      <c r="B145" s="13">
        <v>-0.382</v>
      </c>
      <c r="C145" s="13">
        <v>-7.394</v>
      </c>
      <c r="D145">
        <f t="shared" si="1"/>
        <v>0.007394</v>
      </c>
    </row>
    <row r="146" spans="1:4" ht="12.75">
      <c r="A146" s="29">
        <v>622</v>
      </c>
      <c r="B146" s="15">
        <v>-0.402</v>
      </c>
      <c r="C146" s="15">
        <v>-7.13</v>
      </c>
      <c r="D146">
        <f t="shared" si="1"/>
        <v>0.00713</v>
      </c>
    </row>
    <row r="147" spans="1:4" ht="12.75">
      <c r="A147" s="28">
        <v>627</v>
      </c>
      <c r="B147" s="13">
        <v>-0.423</v>
      </c>
      <c r="C147" s="13">
        <v>-6.868</v>
      </c>
      <c r="D147">
        <f t="shared" si="1"/>
        <v>0.006868</v>
      </c>
    </row>
    <row r="148" spans="1:4" ht="12.75">
      <c r="A148" s="28">
        <v>632</v>
      </c>
      <c r="B148" s="13">
        <v>-0.442</v>
      </c>
      <c r="C148" s="13">
        <v>-6.651</v>
      </c>
      <c r="D148">
        <f t="shared" si="1"/>
        <v>0.006651</v>
      </c>
    </row>
    <row r="149" spans="1:4" ht="12.75">
      <c r="A149" s="28">
        <v>637</v>
      </c>
      <c r="B149" s="13">
        <v>-0.463</v>
      </c>
      <c r="C149" s="13">
        <v>-6.438</v>
      </c>
      <c r="D149">
        <f t="shared" si="1"/>
        <v>0.006438</v>
      </c>
    </row>
    <row r="150" spans="1:4" ht="12.75">
      <c r="A150" s="28">
        <v>642</v>
      </c>
      <c r="B150" s="13">
        <v>-0.483</v>
      </c>
      <c r="C150" s="13">
        <v>-6.215</v>
      </c>
      <c r="D150">
        <f t="shared" si="1"/>
        <v>0.006215</v>
      </c>
    </row>
    <row r="151" spans="1:4" ht="12.75">
      <c r="A151" s="29">
        <v>647</v>
      </c>
      <c r="B151" s="15">
        <v>-0.502</v>
      </c>
      <c r="C151" s="15">
        <v>-6.023</v>
      </c>
      <c r="D151">
        <f aca="true" t="shared" si="2" ref="D151:D214">-C151/1000</f>
        <v>0.006023</v>
      </c>
    </row>
    <row r="152" spans="1:4" ht="12.75">
      <c r="A152" s="28">
        <v>652</v>
      </c>
      <c r="B152" s="13">
        <v>-0.522</v>
      </c>
      <c r="C152" s="13">
        <v>-5.838</v>
      </c>
      <c r="D152">
        <f t="shared" si="2"/>
        <v>0.005838</v>
      </c>
    </row>
    <row r="153" spans="1:4" ht="12.75">
      <c r="A153" s="28">
        <v>657</v>
      </c>
      <c r="B153" s="13">
        <v>-0.542</v>
      </c>
      <c r="C153" s="13">
        <v>-5.674</v>
      </c>
      <c r="D153">
        <f t="shared" si="2"/>
        <v>0.005674</v>
      </c>
    </row>
    <row r="154" spans="1:4" ht="12.75">
      <c r="A154" s="28">
        <v>662</v>
      </c>
      <c r="B154" s="13">
        <v>-0.563</v>
      </c>
      <c r="C154" s="13">
        <v>-5.522</v>
      </c>
      <c r="D154">
        <f t="shared" si="2"/>
        <v>0.005522</v>
      </c>
    </row>
    <row r="155" spans="1:4" ht="12.75">
      <c r="A155" s="28">
        <v>667</v>
      </c>
      <c r="B155" s="13">
        <v>-0.583</v>
      </c>
      <c r="C155" s="13">
        <v>-5.362</v>
      </c>
      <c r="D155">
        <f t="shared" si="2"/>
        <v>0.0053620000000000004</v>
      </c>
    </row>
    <row r="156" spans="1:4" ht="12.75">
      <c r="A156" s="29">
        <v>672</v>
      </c>
      <c r="B156" s="15">
        <v>-0.602</v>
      </c>
      <c r="C156" s="15">
        <v>-5.228</v>
      </c>
      <c r="D156">
        <f t="shared" si="2"/>
        <v>0.005228</v>
      </c>
    </row>
    <row r="157" spans="1:4" ht="12.75">
      <c r="A157" s="28">
        <v>677</v>
      </c>
      <c r="B157" s="13">
        <v>-0.623</v>
      </c>
      <c r="C157" s="13">
        <v>-5.102</v>
      </c>
      <c r="D157">
        <f t="shared" si="2"/>
        <v>0.005102000000000001</v>
      </c>
    </row>
    <row r="158" spans="1:4" ht="12.75">
      <c r="A158" s="28">
        <v>682</v>
      </c>
      <c r="B158" s="13">
        <v>-0.646</v>
      </c>
      <c r="C158" s="13">
        <v>-4.983</v>
      </c>
      <c r="D158">
        <f t="shared" si="2"/>
        <v>0.004983</v>
      </c>
    </row>
    <row r="159" spans="1:4" ht="12.75">
      <c r="A159" s="28">
        <v>687</v>
      </c>
      <c r="B159" s="13">
        <v>-0.663</v>
      </c>
      <c r="C159" s="13">
        <v>-4.872</v>
      </c>
      <c r="D159">
        <f t="shared" si="2"/>
        <v>0.004872</v>
      </c>
    </row>
    <row r="160" spans="1:4" ht="12.75">
      <c r="A160" s="28">
        <v>692</v>
      </c>
      <c r="B160" s="13">
        <v>-0.683</v>
      </c>
      <c r="C160" s="13">
        <v>-4.774</v>
      </c>
      <c r="D160">
        <f t="shared" si="2"/>
        <v>0.004774</v>
      </c>
    </row>
    <row r="161" spans="1:4" ht="12.75">
      <c r="A161" s="29">
        <v>696</v>
      </c>
      <c r="B161" s="15">
        <v>-0.7</v>
      </c>
      <c r="C161" s="15">
        <v>-4.698</v>
      </c>
      <c r="D161">
        <f t="shared" si="2"/>
        <v>0.004698000000000001</v>
      </c>
    </row>
    <row r="162" spans="1:4" ht="12.75">
      <c r="A162" s="28">
        <v>701</v>
      </c>
      <c r="B162" s="13">
        <v>-0.721</v>
      </c>
      <c r="C162" s="13">
        <v>-4.612</v>
      </c>
      <c r="D162">
        <f t="shared" si="2"/>
        <v>0.004612</v>
      </c>
    </row>
    <row r="163" spans="1:4" ht="12.75">
      <c r="A163" s="28">
        <v>706</v>
      </c>
      <c r="B163" s="13">
        <v>-0.74</v>
      </c>
      <c r="C163" s="13">
        <v>-4.529</v>
      </c>
      <c r="D163">
        <f t="shared" si="2"/>
        <v>0.004529</v>
      </c>
    </row>
    <row r="164" spans="1:4" ht="12.75">
      <c r="A164" s="28">
        <v>711</v>
      </c>
      <c r="B164" s="13">
        <v>-0.762</v>
      </c>
      <c r="C164" s="13">
        <v>-4.428</v>
      </c>
      <c r="D164">
        <f t="shared" si="2"/>
        <v>0.004428</v>
      </c>
    </row>
    <row r="165" spans="1:4" ht="12.75">
      <c r="A165" s="28">
        <v>716</v>
      </c>
      <c r="B165" s="13">
        <v>-0.78</v>
      </c>
      <c r="C165" s="13">
        <v>-4.361</v>
      </c>
      <c r="D165">
        <f t="shared" si="2"/>
        <v>0.004360999999999999</v>
      </c>
    </row>
    <row r="166" spans="1:4" ht="12.75">
      <c r="A166" s="29">
        <v>721</v>
      </c>
      <c r="B166" s="15">
        <v>-0.801</v>
      </c>
      <c r="C166" s="15">
        <v>-4.254</v>
      </c>
      <c r="D166">
        <f t="shared" si="2"/>
        <v>0.004254</v>
      </c>
    </row>
    <row r="167" spans="1:4" ht="12.75">
      <c r="A167" s="28">
        <v>726</v>
      </c>
      <c r="B167" s="13">
        <v>-0.821</v>
      </c>
      <c r="C167" s="13">
        <v>-4.192</v>
      </c>
      <c r="D167">
        <f t="shared" si="2"/>
        <v>0.004192</v>
      </c>
    </row>
    <row r="168" spans="1:4" ht="12.75">
      <c r="A168" s="28">
        <v>731</v>
      </c>
      <c r="B168" s="13">
        <v>-0.841</v>
      </c>
      <c r="C168" s="13">
        <v>-4.108</v>
      </c>
      <c r="D168">
        <f t="shared" si="2"/>
        <v>0.004108</v>
      </c>
    </row>
    <row r="169" spans="1:4" ht="12.75">
      <c r="A169" s="28">
        <v>736</v>
      </c>
      <c r="B169" s="13">
        <v>-0.861</v>
      </c>
      <c r="C169" s="13">
        <v>-4.028</v>
      </c>
      <c r="D169">
        <f t="shared" si="2"/>
        <v>0.0040279999999999995</v>
      </c>
    </row>
    <row r="170" spans="1:4" ht="12.75">
      <c r="A170" s="28">
        <v>741</v>
      </c>
      <c r="B170" s="13">
        <v>-0.88</v>
      </c>
      <c r="C170" s="13">
        <v>-3.949</v>
      </c>
      <c r="D170">
        <f t="shared" si="2"/>
        <v>0.003949</v>
      </c>
    </row>
    <row r="171" spans="1:4" ht="12.75">
      <c r="A171" s="29">
        <v>746</v>
      </c>
      <c r="B171" s="15">
        <v>-0.902</v>
      </c>
      <c r="C171" s="15">
        <v>-3.871</v>
      </c>
      <c r="D171">
        <f t="shared" si="2"/>
        <v>0.003871</v>
      </c>
    </row>
    <row r="172" spans="1:4" ht="12.75">
      <c r="A172" s="28">
        <v>751</v>
      </c>
      <c r="B172" s="13">
        <v>-0.922</v>
      </c>
      <c r="C172" s="13">
        <v>-3.795</v>
      </c>
      <c r="D172">
        <f t="shared" si="2"/>
        <v>0.0037949999999999998</v>
      </c>
    </row>
    <row r="173" spans="1:4" ht="12.75">
      <c r="A173" s="28">
        <v>756</v>
      </c>
      <c r="B173" s="13">
        <v>-0.942</v>
      </c>
      <c r="C173" s="13">
        <v>-3.719</v>
      </c>
      <c r="D173">
        <f t="shared" si="2"/>
        <v>0.0037189999999999996</v>
      </c>
    </row>
    <row r="174" spans="1:4" ht="12.75">
      <c r="A174" s="28">
        <v>761</v>
      </c>
      <c r="B174" s="13">
        <v>-0.962</v>
      </c>
      <c r="C174" s="13">
        <v>-3.667</v>
      </c>
      <c r="D174">
        <f t="shared" si="2"/>
        <v>0.0036669999999999997</v>
      </c>
    </row>
    <row r="175" spans="1:4" ht="12.75">
      <c r="A175" s="28">
        <v>766</v>
      </c>
      <c r="B175" s="13">
        <v>-0.982</v>
      </c>
      <c r="C175" s="13">
        <v>-3.591</v>
      </c>
      <c r="D175">
        <f t="shared" si="2"/>
        <v>0.003591</v>
      </c>
    </row>
    <row r="176" spans="1:4" ht="12.75">
      <c r="A176" s="28">
        <v>771</v>
      </c>
      <c r="B176" s="13">
        <v>-1.002</v>
      </c>
      <c r="C176" s="13">
        <v>-3.181</v>
      </c>
      <c r="D176">
        <f t="shared" si="2"/>
        <v>0.0031810000000000002</v>
      </c>
    </row>
    <row r="177" spans="1:4" ht="12.75">
      <c r="A177" s="28">
        <v>776</v>
      </c>
      <c r="B177" s="13">
        <v>-0.985</v>
      </c>
      <c r="C177" s="13">
        <v>1.421</v>
      </c>
      <c r="D177">
        <f t="shared" si="2"/>
        <v>-0.001421</v>
      </c>
    </row>
    <row r="178" spans="1:4" ht="12.75">
      <c r="A178" s="28">
        <v>781</v>
      </c>
      <c r="B178" s="13">
        <v>-0.965</v>
      </c>
      <c r="C178" s="13">
        <v>3.008</v>
      </c>
      <c r="D178">
        <f t="shared" si="2"/>
        <v>-0.003008</v>
      </c>
    </row>
    <row r="179" spans="1:4" ht="12.75">
      <c r="A179" s="28">
        <v>786</v>
      </c>
      <c r="B179" s="13">
        <v>-0.945</v>
      </c>
      <c r="C179" s="13">
        <v>3.332</v>
      </c>
      <c r="D179">
        <f t="shared" si="2"/>
        <v>-0.003332</v>
      </c>
    </row>
    <row r="180" spans="1:4" ht="12.75">
      <c r="A180" s="28">
        <v>791</v>
      </c>
      <c r="B180" s="13">
        <v>-0.926</v>
      </c>
      <c r="C180" s="13">
        <v>3.428</v>
      </c>
      <c r="D180">
        <f t="shared" si="2"/>
        <v>-0.003428</v>
      </c>
    </row>
    <row r="181" spans="1:4" ht="12.75">
      <c r="A181" s="28">
        <v>796</v>
      </c>
      <c r="B181" s="13">
        <v>-0.905</v>
      </c>
      <c r="C181" s="13">
        <v>3.463</v>
      </c>
      <c r="D181">
        <f t="shared" si="2"/>
        <v>-0.003463</v>
      </c>
    </row>
    <row r="182" spans="1:4" ht="12.75">
      <c r="A182" s="29">
        <v>797</v>
      </c>
      <c r="B182" s="15">
        <v>-0.9</v>
      </c>
      <c r="C182" s="15">
        <v>3.481</v>
      </c>
      <c r="D182">
        <f t="shared" si="2"/>
        <v>-0.0034809999999999997</v>
      </c>
    </row>
    <row r="183" spans="1:4" ht="12.75">
      <c r="A183" s="28">
        <v>802</v>
      </c>
      <c r="B183" s="13">
        <v>-0.88</v>
      </c>
      <c r="C183" s="13">
        <v>3.533</v>
      </c>
      <c r="D183">
        <f t="shared" si="2"/>
        <v>-0.003533</v>
      </c>
    </row>
    <row r="184" spans="1:4" ht="12.75">
      <c r="A184" s="28">
        <v>807</v>
      </c>
      <c r="B184" s="13">
        <v>-0.86</v>
      </c>
      <c r="C184" s="13">
        <v>3.587</v>
      </c>
      <c r="D184">
        <f t="shared" si="2"/>
        <v>-0.0035870000000000003</v>
      </c>
    </row>
    <row r="185" spans="1:4" ht="12.75">
      <c r="A185" s="28">
        <v>812</v>
      </c>
      <c r="B185" s="13">
        <v>-0.84</v>
      </c>
      <c r="C185" s="13">
        <v>3.615</v>
      </c>
      <c r="D185">
        <f t="shared" si="2"/>
        <v>-0.003615</v>
      </c>
    </row>
    <row r="186" spans="1:4" ht="12.75">
      <c r="A186" s="28">
        <v>817</v>
      </c>
      <c r="B186" s="13">
        <v>-0.82</v>
      </c>
      <c r="C186" s="13">
        <v>3.662</v>
      </c>
      <c r="D186">
        <f t="shared" si="2"/>
        <v>-0.003662</v>
      </c>
    </row>
    <row r="187" spans="1:4" ht="12.75">
      <c r="A187" s="29">
        <v>822</v>
      </c>
      <c r="B187" s="15">
        <v>-0.8</v>
      </c>
      <c r="C187" s="15">
        <v>3.711</v>
      </c>
      <c r="D187">
        <f t="shared" si="2"/>
        <v>-0.003711</v>
      </c>
    </row>
    <row r="188" spans="1:4" ht="12.75">
      <c r="A188" s="28">
        <v>827</v>
      </c>
      <c r="B188" s="13">
        <v>-0.78</v>
      </c>
      <c r="C188" s="13">
        <v>3.757</v>
      </c>
      <c r="D188">
        <f t="shared" si="2"/>
        <v>-0.003757</v>
      </c>
    </row>
    <row r="189" spans="1:4" ht="12.75">
      <c r="A189" s="28">
        <v>832</v>
      </c>
      <c r="B189" s="13">
        <v>-0.759</v>
      </c>
      <c r="C189" s="13">
        <v>3.807</v>
      </c>
      <c r="D189">
        <f t="shared" si="2"/>
        <v>-0.003807</v>
      </c>
    </row>
    <row r="190" spans="1:4" ht="12.75">
      <c r="A190" s="28">
        <v>837</v>
      </c>
      <c r="B190" s="13">
        <v>-0.741</v>
      </c>
      <c r="C190" s="13">
        <v>3.87</v>
      </c>
      <c r="D190">
        <f t="shared" si="2"/>
        <v>-0.00387</v>
      </c>
    </row>
    <row r="191" spans="1:4" ht="12.75">
      <c r="A191" s="28">
        <v>842</v>
      </c>
      <c r="B191" s="13">
        <v>-0.72</v>
      </c>
      <c r="C191" s="13">
        <v>3.919</v>
      </c>
      <c r="D191">
        <f t="shared" si="2"/>
        <v>-0.003919</v>
      </c>
    </row>
    <row r="192" spans="1:4" ht="12.75">
      <c r="A192" s="29">
        <v>847</v>
      </c>
      <c r="B192" s="15">
        <v>-0.7</v>
      </c>
      <c r="C192" s="15">
        <v>3.965</v>
      </c>
      <c r="D192">
        <f t="shared" si="2"/>
        <v>-0.003965</v>
      </c>
    </row>
    <row r="193" spans="1:4" ht="12.75">
      <c r="A193" s="28">
        <v>852</v>
      </c>
      <c r="B193" s="13">
        <v>-0.68</v>
      </c>
      <c r="C193" s="13">
        <v>4.014</v>
      </c>
      <c r="D193">
        <f t="shared" si="2"/>
        <v>-0.004014</v>
      </c>
    </row>
    <row r="194" spans="1:4" ht="12.75">
      <c r="A194" s="28">
        <v>857</v>
      </c>
      <c r="B194" s="13">
        <v>-0.659</v>
      </c>
      <c r="C194" s="13">
        <v>4.09</v>
      </c>
      <c r="D194">
        <f t="shared" si="2"/>
        <v>-0.00409</v>
      </c>
    </row>
    <row r="195" spans="1:4" ht="12.75">
      <c r="A195" s="28">
        <v>862</v>
      </c>
      <c r="B195" s="13">
        <v>-0.639</v>
      </c>
      <c r="C195" s="13">
        <v>4.177</v>
      </c>
      <c r="D195">
        <f t="shared" si="2"/>
        <v>-0.004176999999999999</v>
      </c>
    </row>
    <row r="196" spans="1:4" ht="12.75">
      <c r="A196" s="28">
        <v>867</v>
      </c>
      <c r="B196" s="13">
        <v>-0.619</v>
      </c>
      <c r="C196" s="13">
        <v>4.246</v>
      </c>
      <c r="D196">
        <f t="shared" si="2"/>
        <v>-0.004246000000000001</v>
      </c>
    </row>
    <row r="197" spans="1:4" ht="12.75">
      <c r="A197" s="29">
        <v>871</v>
      </c>
      <c r="B197" s="15">
        <v>-0.602</v>
      </c>
      <c r="C197" s="15">
        <v>4.3</v>
      </c>
      <c r="D197">
        <f t="shared" si="2"/>
        <v>-0.0043</v>
      </c>
    </row>
    <row r="198" spans="1:4" ht="12.75">
      <c r="A198" s="28">
        <v>876</v>
      </c>
      <c r="B198" s="13">
        <v>-0.583</v>
      </c>
      <c r="C198" s="13">
        <v>4.393</v>
      </c>
      <c r="D198">
        <f t="shared" si="2"/>
        <v>-0.004393</v>
      </c>
    </row>
    <row r="199" spans="1:4" ht="12.75">
      <c r="A199" s="28">
        <v>881</v>
      </c>
      <c r="B199" s="13">
        <v>-0.563</v>
      </c>
      <c r="C199" s="13">
        <v>4.484</v>
      </c>
      <c r="D199">
        <f t="shared" si="2"/>
        <v>-0.004484</v>
      </c>
    </row>
    <row r="200" spans="1:4" ht="12.75">
      <c r="A200" s="28">
        <v>886</v>
      </c>
      <c r="B200" s="13">
        <v>-0.542</v>
      </c>
      <c r="C200" s="13">
        <v>4.594</v>
      </c>
      <c r="D200">
        <f t="shared" si="2"/>
        <v>-0.004594</v>
      </c>
    </row>
    <row r="201" spans="1:4" ht="12.75">
      <c r="A201" s="28">
        <v>891</v>
      </c>
      <c r="B201" s="13">
        <v>-0.522</v>
      </c>
      <c r="C201" s="13">
        <v>4.702</v>
      </c>
      <c r="D201">
        <f t="shared" si="2"/>
        <v>-0.004702</v>
      </c>
    </row>
    <row r="202" spans="1:4" ht="12.75">
      <c r="A202" s="29">
        <v>896</v>
      </c>
      <c r="B202" s="15">
        <v>-0.502</v>
      </c>
      <c r="C202" s="15">
        <v>4.821</v>
      </c>
      <c r="D202">
        <f t="shared" si="2"/>
        <v>-0.004821</v>
      </c>
    </row>
    <row r="203" spans="1:4" ht="12.75">
      <c r="A203" s="28">
        <v>901</v>
      </c>
      <c r="B203" s="13">
        <v>-0.482</v>
      </c>
      <c r="C203" s="13">
        <v>4.959</v>
      </c>
      <c r="D203">
        <f t="shared" si="2"/>
        <v>-0.004959</v>
      </c>
    </row>
    <row r="204" spans="1:4" ht="12.75">
      <c r="A204" s="28">
        <v>906</v>
      </c>
      <c r="B204" s="13">
        <v>-0.462</v>
      </c>
      <c r="C204" s="13">
        <v>5.079</v>
      </c>
      <c r="D204">
        <f t="shared" si="2"/>
        <v>-0.005078999999999999</v>
      </c>
    </row>
    <row r="205" spans="1:4" ht="12.75">
      <c r="A205" s="28">
        <v>911</v>
      </c>
      <c r="B205" s="13">
        <v>-0.441</v>
      </c>
      <c r="C205" s="13">
        <v>5.247</v>
      </c>
      <c r="D205">
        <f t="shared" si="2"/>
        <v>-0.005247</v>
      </c>
    </row>
    <row r="206" spans="1:4" ht="12.75">
      <c r="A206" s="28">
        <v>916</v>
      </c>
      <c r="B206" s="13">
        <v>-0.422</v>
      </c>
      <c r="C206" s="13">
        <v>5.414</v>
      </c>
      <c r="D206">
        <f t="shared" si="2"/>
        <v>-0.0054139999999999995</v>
      </c>
    </row>
    <row r="207" spans="1:4" ht="12.75">
      <c r="A207" s="29">
        <v>921</v>
      </c>
      <c r="B207" s="15">
        <v>-0.401</v>
      </c>
      <c r="C207" s="15">
        <v>5.598</v>
      </c>
      <c r="D207">
        <f t="shared" si="2"/>
        <v>-0.005598</v>
      </c>
    </row>
    <row r="208" spans="1:4" ht="12.75">
      <c r="A208" s="28">
        <v>926</v>
      </c>
      <c r="B208" s="13">
        <v>-0.381</v>
      </c>
      <c r="C208" s="13">
        <v>5.791</v>
      </c>
      <c r="D208">
        <f t="shared" si="2"/>
        <v>-0.005791</v>
      </c>
    </row>
    <row r="209" spans="1:4" ht="12.75">
      <c r="A209" s="28">
        <v>931</v>
      </c>
      <c r="B209" s="13">
        <v>-0.361</v>
      </c>
      <c r="C209" s="13">
        <v>6.035</v>
      </c>
      <c r="D209">
        <f t="shared" si="2"/>
        <v>-0.006035</v>
      </c>
    </row>
    <row r="210" spans="1:4" ht="12.75">
      <c r="A210" s="28">
        <v>936</v>
      </c>
      <c r="B210" s="13">
        <v>-0.34</v>
      </c>
      <c r="C210" s="13">
        <v>6.273</v>
      </c>
      <c r="D210">
        <f t="shared" si="2"/>
        <v>-0.006273</v>
      </c>
    </row>
    <row r="211" spans="1:4" ht="12.75">
      <c r="A211" s="28">
        <v>941</v>
      </c>
      <c r="B211" s="13">
        <v>-0.321</v>
      </c>
      <c r="C211" s="13">
        <v>6.559</v>
      </c>
      <c r="D211">
        <f t="shared" si="2"/>
        <v>-0.006559000000000001</v>
      </c>
    </row>
    <row r="212" spans="1:4" ht="12.75">
      <c r="A212" s="29">
        <v>946</v>
      </c>
      <c r="B212" s="15">
        <v>-0.3</v>
      </c>
      <c r="C212" s="15">
        <v>6.887</v>
      </c>
      <c r="D212">
        <f t="shared" si="2"/>
        <v>-0.006887</v>
      </c>
    </row>
    <row r="213" spans="1:4" ht="12.75">
      <c r="A213" s="28">
        <v>951</v>
      </c>
      <c r="B213" s="13">
        <v>-0.28</v>
      </c>
      <c r="C213" s="13">
        <v>7.245</v>
      </c>
      <c r="D213">
        <f t="shared" si="2"/>
        <v>-0.007245</v>
      </c>
    </row>
    <row r="214" spans="1:4" ht="12.75">
      <c r="A214" s="28">
        <v>956</v>
      </c>
      <c r="B214" s="13">
        <v>-0.26</v>
      </c>
      <c r="C214" s="13">
        <v>7.646</v>
      </c>
      <c r="D214">
        <f t="shared" si="2"/>
        <v>-0.007646</v>
      </c>
    </row>
    <row r="215" spans="1:4" ht="12.75">
      <c r="A215" s="28">
        <v>961</v>
      </c>
      <c r="B215" s="13">
        <v>-0.239</v>
      </c>
      <c r="C215" s="13">
        <v>8.126</v>
      </c>
      <c r="D215">
        <f aca="true" t="shared" si="3" ref="D215:D226">-C215/1000</f>
        <v>-0.008126</v>
      </c>
    </row>
    <row r="216" spans="1:4" ht="12.75">
      <c r="A216" s="28">
        <v>966</v>
      </c>
      <c r="B216" s="13">
        <v>-0.22</v>
      </c>
      <c r="C216" s="13">
        <v>8.666</v>
      </c>
      <c r="D216">
        <f t="shared" si="3"/>
        <v>-0.008666</v>
      </c>
    </row>
    <row r="217" spans="1:4" ht="12.75">
      <c r="A217" s="29">
        <v>971</v>
      </c>
      <c r="B217" s="15">
        <v>-0.199</v>
      </c>
      <c r="C217" s="15">
        <v>9.294</v>
      </c>
      <c r="D217">
        <f t="shared" si="3"/>
        <v>-0.009294</v>
      </c>
    </row>
    <row r="218" spans="1:4" ht="12.75">
      <c r="A218" s="28">
        <v>976</v>
      </c>
      <c r="B218" s="13">
        <v>-0.181</v>
      </c>
      <c r="C218" s="13">
        <v>10.05</v>
      </c>
      <c r="D218">
        <f t="shared" si="3"/>
        <v>-0.01005</v>
      </c>
    </row>
    <row r="219" spans="1:4" ht="12.75">
      <c r="A219" s="28">
        <v>981</v>
      </c>
      <c r="B219" s="13">
        <v>-0.16</v>
      </c>
      <c r="C219" s="13">
        <v>10.964</v>
      </c>
      <c r="D219">
        <f t="shared" si="3"/>
        <v>-0.010964</v>
      </c>
    </row>
    <row r="220" spans="1:4" ht="12.75">
      <c r="A220" s="28">
        <v>986</v>
      </c>
      <c r="B220" s="13">
        <v>-0.139</v>
      </c>
      <c r="C220" s="13">
        <v>12.063</v>
      </c>
      <c r="D220">
        <f t="shared" si="3"/>
        <v>-0.012063</v>
      </c>
    </row>
    <row r="221" spans="1:4" ht="12.75">
      <c r="A221" s="28">
        <v>991</v>
      </c>
      <c r="B221" s="13">
        <v>-0.119</v>
      </c>
      <c r="C221" s="13">
        <v>13.406</v>
      </c>
      <c r="D221">
        <f t="shared" si="3"/>
        <v>-0.013406000000000001</v>
      </c>
    </row>
    <row r="222" spans="1:4" ht="12.75">
      <c r="A222" s="28">
        <v>996</v>
      </c>
      <c r="B222" s="13">
        <v>-0.098</v>
      </c>
      <c r="C222" s="13">
        <v>15.107</v>
      </c>
      <c r="D222">
        <f t="shared" si="3"/>
        <v>-0.015106999999999999</v>
      </c>
    </row>
    <row r="223" spans="1:4" ht="12.75">
      <c r="A223" s="28">
        <v>1001</v>
      </c>
      <c r="B223" s="13">
        <v>-0.078</v>
      </c>
      <c r="C223" s="13">
        <v>17.273</v>
      </c>
      <c r="D223">
        <f t="shared" si="3"/>
        <v>-0.017273</v>
      </c>
    </row>
    <row r="224" spans="1:4" ht="12.75">
      <c r="A224" s="28">
        <v>1006</v>
      </c>
      <c r="B224" s="13">
        <v>-0.059</v>
      </c>
      <c r="C224" s="13">
        <v>20.102</v>
      </c>
      <c r="D224">
        <f t="shared" si="3"/>
        <v>-0.020102000000000002</v>
      </c>
    </row>
    <row r="225" spans="1:4" ht="12.75">
      <c r="A225" s="28">
        <v>1011</v>
      </c>
      <c r="B225" s="13">
        <v>-0.039</v>
      </c>
      <c r="C225" s="13">
        <v>24.017</v>
      </c>
      <c r="D225">
        <f t="shared" si="3"/>
        <v>-0.024017</v>
      </c>
    </row>
    <row r="226" spans="1:4" ht="12.75">
      <c r="A226" s="28">
        <v>1016</v>
      </c>
      <c r="B226" s="13">
        <v>-0.019</v>
      </c>
      <c r="C226" s="13">
        <v>29.017</v>
      </c>
      <c r="D226">
        <f t="shared" si="3"/>
        <v>-0.029017</v>
      </c>
    </row>
    <row r="227" spans="1:3" ht="12.75">
      <c r="A227" s="28"/>
      <c r="B227" s="13"/>
      <c r="C227" s="13"/>
    </row>
    <row r="228" spans="1:3" ht="12.75">
      <c r="A228" s="28"/>
      <c r="B228" s="13"/>
      <c r="C228" s="13"/>
    </row>
    <row r="229" spans="1:3" ht="12.75">
      <c r="A229" s="28"/>
      <c r="B229" s="13"/>
      <c r="C229" s="13"/>
    </row>
    <row r="230" spans="1:3" ht="12.75">
      <c r="A230" s="28"/>
      <c r="B230" s="13"/>
      <c r="C230" s="13"/>
    </row>
    <row r="231" spans="1:3" ht="12.75">
      <c r="A231" s="28"/>
      <c r="B231" s="13"/>
      <c r="C231" s="13"/>
    </row>
    <row r="232" spans="1:3" ht="12.75">
      <c r="A232" s="28"/>
      <c r="B232" s="13"/>
      <c r="C232" s="13"/>
    </row>
    <row r="233" spans="1:3" ht="12.75">
      <c r="A233" s="28"/>
      <c r="B233" s="13"/>
      <c r="C233" s="13"/>
    </row>
    <row r="234" spans="1:3" ht="12.75">
      <c r="A234" s="28"/>
      <c r="B234" s="13"/>
      <c r="C234" s="13"/>
    </row>
    <row r="235" spans="1:3" ht="12.75">
      <c r="A235" s="28"/>
      <c r="B235" s="13"/>
      <c r="C235" s="13"/>
    </row>
    <row r="236" spans="1:3" ht="12.75">
      <c r="A236" s="28"/>
      <c r="B236" s="13"/>
      <c r="C236" s="13"/>
    </row>
    <row r="237" spans="1:3" ht="12.75">
      <c r="A237" s="28"/>
      <c r="B237" s="13"/>
      <c r="C237" s="13"/>
    </row>
    <row r="238" spans="1:3" ht="12.75">
      <c r="A238" s="28"/>
      <c r="B238" s="13"/>
      <c r="C238" s="13"/>
    </row>
    <row r="239" spans="1:3" ht="12.75">
      <c r="A239" s="28"/>
      <c r="B239" s="13"/>
      <c r="C239" s="13"/>
    </row>
    <row r="240" spans="1:3" ht="12.75">
      <c r="A240" s="28"/>
      <c r="B240" s="13"/>
      <c r="C240" s="13"/>
    </row>
    <row r="241" spans="1:3" ht="12.75">
      <c r="A241" s="28"/>
      <c r="B241" s="13"/>
      <c r="C241" s="13"/>
    </row>
    <row r="242" spans="1:3" ht="12.75">
      <c r="A242" s="28"/>
      <c r="B242" s="13"/>
      <c r="C242" s="13"/>
    </row>
    <row r="243" spans="1:3" ht="12.75">
      <c r="A243" s="28"/>
      <c r="B243" s="13"/>
      <c r="C243" s="13"/>
    </row>
    <row r="244" spans="1:3" ht="12.75">
      <c r="A244" s="28"/>
      <c r="B244" s="13"/>
      <c r="C244" s="13"/>
    </row>
    <row r="245" spans="1:3" ht="12.75">
      <c r="A245" s="28"/>
      <c r="B245" s="13"/>
      <c r="C245" s="13"/>
    </row>
    <row r="246" spans="1:3" ht="12.75">
      <c r="A246" s="28"/>
      <c r="B246" s="13"/>
      <c r="C246" s="13"/>
    </row>
    <row r="247" spans="1:3" ht="12.75">
      <c r="A247" s="28"/>
      <c r="B247" s="13"/>
      <c r="C247" s="13"/>
    </row>
    <row r="248" spans="1:3" ht="12.75">
      <c r="A248" s="28"/>
      <c r="B248" s="13"/>
      <c r="C248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2003-06-02T04:04:53Z</cp:lastPrinted>
  <dcterms:created xsi:type="dcterms:W3CDTF">2003-03-28T20:27:22Z</dcterms:created>
  <dcterms:modified xsi:type="dcterms:W3CDTF">2003-06-25T00:49:13Z</dcterms:modified>
  <cp:category/>
  <cp:version/>
  <cp:contentType/>
  <cp:contentStatus/>
</cp:coreProperties>
</file>