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65521" windowWidth="6495" windowHeight="10290" activeTab="3"/>
  </bookViews>
  <sheets>
    <sheet name="global sum'ry" sheetId="1" r:id="rId1"/>
    <sheet name="VF sum'ry" sheetId="2" r:id="rId2"/>
    <sheet name="BNL sum'ry" sheetId="3" r:id="rId3"/>
    <sheet name="VF res" sheetId="4" r:id="rId4"/>
  </sheets>
  <definedNames/>
  <calcPr fullCalcOnLoad="1"/>
</workbook>
</file>

<file path=xl/sharedStrings.xml><?xml version="1.0" encoding="utf-8"?>
<sst xmlns="http://schemas.openxmlformats.org/spreadsheetml/2006/main" count="175" uniqueCount="54">
  <si>
    <t>Results from cable magnetisation studies.</t>
  </si>
  <si>
    <t>Component</t>
  </si>
  <si>
    <t>600A</t>
  </si>
  <si>
    <t>1200A</t>
  </si>
  <si>
    <t>6000A</t>
  </si>
  <si>
    <t>None</t>
  </si>
  <si>
    <t>Central Field (T)</t>
  </si>
  <si>
    <t>Dipole @ 25mm</t>
  </si>
  <si>
    <t>Only</t>
  </si>
  <si>
    <t>Units Norm to B0</t>
  </si>
  <si>
    <t>Sext @ 25mm</t>
  </si>
  <si>
    <t>Units @ 25mm Norm to B0</t>
  </si>
  <si>
    <t>Dec @ 25mm</t>
  </si>
  <si>
    <t>14 @ 25mm</t>
  </si>
  <si>
    <t>Units @25mm Norm to B0</t>
  </si>
  <si>
    <t>All</t>
  </si>
  <si>
    <t>VF Oct 2005</t>
  </si>
  <si>
    <t>Coil</t>
  </si>
  <si>
    <t>All models are run using positive ramp rate of 2T/s</t>
  </si>
  <si>
    <t>MNW magnetisation components hard coded into special version by JS.</t>
  </si>
  <si>
    <t>Mh</t>
  </si>
  <si>
    <t>VF update for Mh Dec 2005</t>
  </si>
  <si>
    <t>all in units of 10^-4 at 25mm</t>
  </si>
  <si>
    <t xml:space="preserve">1) Magnet only </t>
  </si>
  <si>
    <t>(no s/c magn)</t>
  </si>
  <si>
    <t>sextupole b3</t>
  </si>
  <si>
    <t>decapole b5</t>
  </si>
  <si>
    <t>b7</t>
  </si>
  <si>
    <t>2) Superconductor only dc (coil field subtracted)</t>
  </si>
  <si>
    <t>dipole b1</t>
  </si>
  <si>
    <t>3) Superconductor only 2T/s (coil field subtracted)</t>
  </si>
  <si>
    <t>BNL</t>
  </si>
  <si>
    <t>VF</t>
  </si>
  <si>
    <t>B1 up</t>
  </si>
  <si>
    <t>B1 down</t>
  </si>
  <si>
    <t>check b3</t>
  </si>
  <si>
    <t>check b5</t>
  </si>
  <si>
    <t>check b7</t>
  </si>
  <si>
    <t>check b1</t>
  </si>
  <si>
    <t>4) Plot b1 versus ramp rate</t>
  </si>
  <si>
    <t>ramp rate</t>
  </si>
  <si>
    <t>slope</t>
  </si>
  <si>
    <t>intercept</t>
  </si>
  <si>
    <t>at 2T/s</t>
  </si>
  <si>
    <t>5) Plot b3 versus ramp rate</t>
  </si>
  <si>
    <t>6) Plot b5 versus ramp rate</t>
  </si>
  <si>
    <t>6) Plot b7 versus ramp rate</t>
  </si>
  <si>
    <t>spot</t>
  </si>
  <si>
    <t>fitted</t>
  </si>
  <si>
    <t>App 30-1: Global Summary of VF and BNL data</t>
  </si>
  <si>
    <t>App 30-1: VF Summary</t>
  </si>
  <si>
    <t>App 30-1: Summary of BNL data</t>
  </si>
  <si>
    <t>App 30-1: Data as Supplied by VF</t>
  </si>
  <si>
    <t>1) Magnet only no superconductor magnetization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</si>
</sst>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&quot;£&quot;#,##0.000"/>
    <numFmt numFmtId="180" formatCode="&quot;£&quot;#,##0.00"/>
    <numFmt numFmtId="181" formatCode="#,##0.000"/>
    <numFmt numFmtId="182" formatCode="0.00000"/>
    <numFmt numFmtId="183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82" fontId="0" fillId="0" borderId="0" xfId="0" applyNumberFormat="1" applyAlignment="1">
      <alignment horizontal="right"/>
    </xf>
    <xf numFmtId="18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183" fontId="0" fillId="0" borderId="0" xfId="0" applyNumberFormat="1" applyAlignment="1">
      <alignment horizontal="center"/>
    </xf>
    <xf numFmtId="177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33" sqref="D33"/>
    </sheetView>
  </sheetViews>
  <sheetFormatPr defaultColWidth="9.140625" defaultRowHeight="12.75"/>
  <cols>
    <col min="1" max="1" width="13.8515625" style="0" customWidth="1"/>
    <col min="2" max="10" width="7.7109375" style="7" customWidth="1"/>
  </cols>
  <sheetData>
    <row r="1" spans="1:2" ht="12.75">
      <c r="A1" s="6" t="s">
        <v>49</v>
      </c>
      <c r="B1" s="20"/>
    </row>
    <row r="2" spans="1:2" ht="12.75">
      <c r="A2" s="6"/>
      <c r="B2" s="20"/>
    </row>
    <row r="3" spans="1:2" ht="12.75">
      <c r="A3" s="8" t="s">
        <v>22</v>
      </c>
      <c r="B3" s="21"/>
    </row>
    <row r="5" spans="1:4" ht="12.75">
      <c r="A5" s="6"/>
      <c r="B5" s="20"/>
      <c r="C5" s="23"/>
      <c r="D5" s="23"/>
    </row>
    <row r="6" spans="2:10" s="16" customFormat="1" ht="12.75">
      <c r="B6" s="26" t="s">
        <v>2</v>
      </c>
      <c r="C6" s="26"/>
      <c r="D6" s="26"/>
      <c r="E6" s="26" t="s">
        <v>3</v>
      </c>
      <c r="F6" s="26"/>
      <c r="G6" s="26"/>
      <c r="H6" s="26" t="s">
        <v>4</v>
      </c>
      <c r="I6" s="27"/>
      <c r="J6" s="27"/>
    </row>
    <row r="7" spans="1:10" ht="12.75">
      <c r="A7" s="6"/>
      <c r="B7" s="7" t="s">
        <v>32</v>
      </c>
      <c r="C7" s="26" t="s">
        <v>31</v>
      </c>
      <c r="D7" s="26"/>
      <c r="E7" s="7" t="s">
        <v>32</v>
      </c>
      <c r="F7" s="26" t="s">
        <v>31</v>
      </c>
      <c r="G7" s="26"/>
      <c r="H7" s="7" t="s">
        <v>32</v>
      </c>
      <c r="I7" s="26" t="s">
        <v>31</v>
      </c>
      <c r="J7" s="26"/>
    </row>
    <row r="8" spans="1:10" ht="12.75">
      <c r="A8" s="29"/>
      <c r="C8" s="7" t="s">
        <v>47</v>
      </c>
      <c r="D8" s="7" t="s">
        <v>48</v>
      </c>
      <c r="F8" s="7" t="s">
        <v>47</v>
      </c>
      <c r="G8" s="7" t="s">
        <v>48</v>
      </c>
      <c r="I8" s="7" t="s">
        <v>47</v>
      </c>
      <c r="J8" s="7" t="s">
        <v>48</v>
      </c>
    </row>
    <row r="9" ht="12.75">
      <c r="A9" s="6" t="s">
        <v>53</v>
      </c>
    </row>
    <row r="10" spans="1:10" ht="12.75">
      <c r="A10" s="23" t="s">
        <v>25</v>
      </c>
      <c r="B10" s="30">
        <f>'VF sum''ry'!B8</f>
        <v>-66.7965143870483</v>
      </c>
      <c r="C10" s="30">
        <f>'BNL sum''ry'!B8</f>
        <v>-55.41395</v>
      </c>
      <c r="D10" s="30"/>
      <c r="E10" s="30">
        <f>'VF sum''ry'!C8</f>
        <v>-66.79651443674646</v>
      </c>
      <c r="F10" s="30">
        <f>'BNL sum''ry'!C8</f>
        <v>-54.62385</v>
      </c>
      <c r="G10" s="30"/>
      <c r="H10" s="30">
        <f>'VF sum''ry'!D8</f>
        <v>-66.79651437563699</v>
      </c>
      <c r="I10" s="30">
        <f>'BNL sum''ry'!D8</f>
        <v>-54.5807</v>
      </c>
      <c r="J10" s="12"/>
    </row>
    <row r="11" spans="1:10" ht="12.75">
      <c r="A11" s="23" t="s">
        <v>26</v>
      </c>
      <c r="B11" s="12">
        <f>'VF sum''ry'!B10</f>
        <v>6.134012074908888</v>
      </c>
      <c r="C11" s="12">
        <f>'BNL sum''ry'!B9</f>
        <v>6.0243</v>
      </c>
      <c r="D11" s="12"/>
      <c r="E11" s="12">
        <f>'VF sum''ry'!C10</f>
        <v>6.134011950208026</v>
      </c>
      <c r="F11" s="12">
        <f>'BNL sum''ry'!C9</f>
        <v>5.83235</v>
      </c>
      <c r="G11" s="12"/>
      <c r="H11" s="12">
        <f>'VF sum''ry'!D10</f>
        <v>6.134012076461061</v>
      </c>
      <c r="I11" s="12">
        <f>'BNL sum''ry'!D9</f>
        <v>5.5921</v>
      </c>
      <c r="J11" s="12"/>
    </row>
    <row r="12" spans="1:10" s="22" customFormat="1" ht="12.75">
      <c r="A12" s="31" t="s">
        <v>27</v>
      </c>
      <c r="B12" s="12">
        <f>'VF sum''ry'!B12</f>
        <v>-2.690635197957375</v>
      </c>
      <c r="C12" s="10">
        <f>'BNL sum''ry'!B10</f>
        <v>-0.82755</v>
      </c>
      <c r="D12" s="10"/>
      <c r="E12" s="12">
        <f>'VF sum''ry'!C12</f>
        <v>-2.6906353584423255</v>
      </c>
      <c r="F12" s="10">
        <f>'BNL sum''ry'!C10</f>
        <v>-0.8831</v>
      </c>
      <c r="G12" s="10"/>
      <c r="H12" s="12">
        <f>'VF sum''ry'!D12</f>
        <v>-2.6906352081610825</v>
      </c>
      <c r="I12" s="10">
        <f>'BNL sum''ry'!D10</f>
        <v>-0.8968</v>
      </c>
      <c r="J12" s="10"/>
    </row>
    <row r="13" spans="1:9" ht="12.75">
      <c r="A13" s="11" t="s">
        <v>28</v>
      </c>
      <c r="B13" s="20"/>
      <c r="C13" s="10"/>
      <c r="D13" s="10"/>
      <c r="E13" s="10"/>
      <c r="F13" s="10"/>
      <c r="G13" s="10"/>
      <c r="H13" s="10"/>
      <c r="I13" s="10"/>
    </row>
    <row r="14" spans="1:10" ht="12.75">
      <c r="A14" s="23" t="s">
        <v>29</v>
      </c>
      <c r="B14" s="30">
        <f>'VF sum''ry'!B18</f>
        <v>-12.868411181439857</v>
      </c>
      <c r="C14" s="30">
        <f>'BNL sum''ry'!B18</f>
        <v>-17.716377620605925</v>
      </c>
      <c r="D14" s="12">
        <f>'BNL sum''ry'!B47</f>
        <v>-8.502809545198218</v>
      </c>
      <c r="E14" s="12">
        <f>'VF sum''ry'!C18</f>
        <v>-4.645279792386079</v>
      </c>
      <c r="F14" s="12">
        <f>'BNL sum''ry'!C18</f>
        <v>6.887121778702195</v>
      </c>
      <c r="G14" s="12">
        <f>'BNL sum''ry'!C47</f>
        <v>2.866935110808202</v>
      </c>
      <c r="H14" s="10">
        <f>'VF sum''ry'!D18</f>
        <v>-0.40734121123996914</v>
      </c>
      <c r="I14" s="30">
        <f>'BNL sum''ry'!D18</f>
        <v>-6.126030560792894</v>
      </c>
      <c r="J14" s="30">
        <f>'BNL sum''ry'!D47</f>
        <v>-5.827323695262528</v>
      </c>
    </row>
    <row r="15" spans="1:10" ht="12.75">
      <c r="A15" s="23" t="s">
        <v>25</v>
      </c>
      <c r="B15" s="30">
        <f>'VF sum''ry'!B20</f>
        <v>-11.711892709876295</v>
      </c>
      <c r="C15" s="12">
        <f>'BNL sum''ry'!B19</f>
        <v>-9.63875</v>
      </c>
      <c r="D15" s="30">
        <f>'BNL sum''ry'!B62</f>
        <v>-10.208032880434786</v>
      </c>
      <c r="E15" s="12">
        <f>'VF sum''ry'!C20</f>
        <v>-4.266472451294845</v>
      </c>
      <c r="F15" s="12">
        <f>'BNL sum''ry'!C19</f>
        <v>-3.67295</v>
      </c>
      <c r="G15" s="12">
        <f>'BNL sum''ry'!C62</f>
        <v>-3.926141032608695</v>
      </c>
      <c r="H15" s="10">
        <f>'VF sum''ry'!D20</f>
        <v>-0.37831535846520126</v>
      </c>
      <c r="I15" s="10">
        <f>'BNL sum''ry'!D19</f>
        <v>-0.4176000000000002</v>
      </c>
      <c r="J15" s="10">
        <f>'BNL sum''ry'!D62</f>
        <v>-0.41370742753623013</v>
      </c>
    </row>
    <row r="16" spans="1:10" ht="12.75">
      <c r="A16" s="23" t="s">
        <v>26</v>
      </c>
      <c r="B16" s="10">
        <f>'VF sum''ry'!B22</f>
        <v>-1.0683406394538535</v>
      </c>
      <c r="C16" s="10">
        <f>'BNL sum''ry'!B21</f>
        <v>-0.47829999999999995</v>
      </c>
      <c r="D16" s="10">
        <f>'BNL sum''ry'!B77</f>
        <v>-0.6089361413043486</v>
      </c>
      <c r="E16" s="10">
        <f>'VF sum''ry'!C22</f>
        <v>-0.41806046885194625</v>
      </c>
      <c r="F16" s="10">
        <f>'BNL sum''ry'!C21</f>
        <v>-0.3716499999999998</v>
      </c>
      <c r="G16" s="10">
        <f>'BNL sum''ry'!C77</f>
        <v>-0.4314569293478258</v>
      </c>
      <c r="H16" s="10">
        <f>'VF sum''ry'!D23</f>
        <v>-0.04257315155795736</v>
      </c>
      <c r="I16" s="10">
        <f>'BNL sum''ry'!D21</f>
        <v>0.02190000000000003</v>
      </c>
      <c r="J16" s="10">
        <f>'BNL sum''ry'!D77</f>
        <v>0.024438903985507604</v>
      </c>
    </row>
    <row r="17" spans="1:10" ht="12.75">
      <c r="A17" s="23" t="s">
        <v>27</v>
      </c>
      <c r="B17" s="10">
        <f>'VF sum''ry'!B24</f>
        <v>-0.6956350524972392</v>
      </c>
      <c r="C17" s="10">
        <f>'BNL sum''ry'!B23</f>
        <v>-0.43025</v>
      </c>
      <c r="D17" s="10">
        <f>'BNL sum''ry'!B92</f>
        <v>-0.3347326539855074</v>
      </c>
      <c r="E17" s="10">
        <f>'VF sum''ry'!C25</f>
        <v>-0.2576789793069858</v>
      </c>
      <c r="F17" s="10">
        <f>'BNL sum''ry'!C23</f>
        <v>-0.21189999999999998</v>
      </c>
      <c r="G17" s="10">
        <f>'BNL sum''ry'!C92</f>
        <v>-0.18262142210144935</v>
      </c>
      <c r="H17" s="10">
        <f>'VF sum''ry'!D24</f>
        <v>-0.023670651920310704</v>
      </c>
      <c r="I17" s="10">
        <f>'BNL sum''ry'!D24</f>
        <v>-0.017100000000000004</v>
      </c>
      <c r="J17" s="10">
        <f>'BNL sum''ry'!D92</f>
        <v>-0.02513301630434787</v>
      </c>
    </row>
    <row r="18" spans="1:2" ht="12.75">
      <c r="A18" s="11" t="s">
        <v>30</v>
      </c>
      <c r="B18" s="20"/>
    </row>
    <row r="19" spans="1:10" ht="12.75">
      <c r="A19" s="23" t="s">
        <v>29</v>
      </c>
      <c r="B19" s="30">
        <f>'VF sum''ry'!B30</f>
        <v>-14.17107796187156</v>
      </c>
      <c r="C19" s="30">
        <f>'BNL sum''ry'!B29</f>
        <v>-84.21907711686652</v>
      </c>
      <c r="D19" s="30">
        <f>'BNL sum''ry'!B48</f>
        <v>-51.68095088268115</v>
      </c>
      <c r="E19" s="12">
        <f>'VF sum''ry'!C30</f>
        <v>-5.316059506694728</v>
      </c>
      <c r="F19" s="30">
        <f>'BNL sum''ry'!C29</f>
        <v>-28.26143736349325</v>
      </c>
      <c r="G19" s="30">
        <f>'BNL sum''ry'!C48</f>
        <v>-29.923598497085354</v>
      </c>
      <c r="H19" s="10">
        <f>'VF sum''ry'!D30</f>
        <v>-0.45154793666551996</v>
      </c>
      <c r="I19" s="30">
        <f>'BNL sum''ry'!D29</f>
        <v>-10.531150510829928</v>
      </c>
      <c r="J19" s="12">
        <f>'BNL sum''ry'!D48</f>
        <v>-7.152106002013926</v>
      </c>
    </row>
    <row r="20" spans="1:10" ht="12.75">
      <c r="A20" s="23" t="s">
        <v>25</v>
      </c>
      <c r="B20" s="30">
        <f>'VF sum''ry'!B32</f>
        <v>-13.879142111602832</v>
      </c>
      <c r="C20" s="30">
        <f>'BNL sum''ry'!B30</f>
        <v>-15.060600000000004</v>
      </c>
      <c r="D20" s="30">
        <f>'BNL sum''ry'!B63</f>
        <v>-14.98284918478261</v>
      </c>
      <c r="E20" s="12">
        <f>'VF sum''ry'!C32</f>
        <v>-5.246537897013738</v>
      </c>
      <c r="F20" s="12">
        <f>'BNL sum''ry'!C30</f>
        <v>-6.388349999999999</v>
      </c>
      <c r="G20" s="12">
        <f>'BNL sum''ry'!C63</f>
        <v>-5.97726385869565</v>
      </c>
      <c r="H20" s="10">
        <f>'VF sum''ry'!D32</f>
        <v>-0.4551274445769877</v>
      </c>
      <c r="I20" s="10">
        <f>'BNL sum''ry'!D32</f>
        <v>-0.02882499999999988</v>
      </c>
      <c r="J20" s="10">
        <f>'BNL sum''ry'!D63</f>
        <v>-0.6347067028985511</v>
      </c>
    </row>
    <row r="21" spans="1:10" ht="12.75">
      <c r="A21" s="23" t="s">
        <v>26</v>
      </c>
      <c r="B21" s="10">
        <f>'VF sum''ry'!B34</f>
        <v>-0.6852378027655455</v>
      </c>
      <c r="C21" s="10">
        <f>'BNL sum''ry'!B32</f>
        <v>-0.9745000000000008</v>
      </c>
      <c r="D21" s="10">
        <f>'BNL sum''ry'!B78</f>
        <v>-1.1712350543478263</v>
      </c>
      <c r="E21" s="10">
        <f>'VF sum''ry'!C34</f>
        <v>-0.310536406946305</v>
      </c>
      <c r="F21" s="10">
        <f>'BNL sum''ry'!C33</f>
        <v>-0.67945</v>
      </c>
      <c r="G21" s="10">
        <f>'BNL sum''ry'!C78</f>
        <v>-0.8084741394927535</v>
      </c>
      <c r="H21" s="10">
        <f>'VF sum''ry'!D34</f>
        <v>-0.03754309403483447</v>
      </c>
      <c r="I21" s="10">
        <f>'BNL sum''ry'!D32</f>
        <v>-0.02882499999999988</v>
      </c>
      <c r="J21" s="10">
        <f>'BNL sum''ry'!D78</f>
        <v>-0.029028306159420335</v>
      </c>
    </row>
    <row r="22" spans="1:10" ht="12.75">
      <c r="A22" s="23" t="s">
        <v>27</v>
      </c>
      <c r="B22" s="10">
        <f>'VF sum''ry'!B36</f>
        <v>-0.7597056185973363</v>
      </c>
      <c r="C22" s="10">
        <f>'BNL sum''ry'!B34</f>
        <v>0.761575</v>
      </c>
      <c r="D22" s="10">
        <f>'BNL sum''ry'!B93</f>
        <v>-0.27415711050724645</v>
      </c>
      <c r="E22" s="10">
        <f>'VF sum''ry'!C36</f>
        <v>-0.3011260163857874</v>
      </c>
      <c r="F22" s="10">
        <f>'BNL sum''ry'!C34</f>
        <v>0.2161249999999999</v>
      </c>
      <c r="G22" s="10">
        <f>'BNL sum''ry'!C93</f>
        <v>-0.19418355978260873</v>
      </c>
      <c r="H22" s="10">
        <f>'VF sum''ry'!D36</f>
        <v>-0.026928553997452198</v>
      </c>
      <c r="I22" s="10">
        <f>'BNL sum''ry'!D34</f>
        <v>-0.10357499999999997</v>
      </c>
      <c r="J22" s="10">
        <f>'BNL sum''ry'!D93</f>
        <v>-0.08647776268115945</v>
      </c>
    </row>
    <row r="23" spans="2:9" ht="12.75">
      <c r="B23" s="12"/>
      <c r="C23" s="12"/>
      <c r="D23" s="12"/>
      <c r="E23" s="12"/>
      <c r="F23" s="12"/>
      <c r="G23" s="12"/>
      <c r="H23" s="12"/>
      <c r="I23" s="12"/>
    </row>
  </sheetData>
  <mergeCells count="6">
    <mergeCell ref="B6:D6"/>
    <mergeCell ref="E6:G6"/>
    <mergeCell ref="H6:J6"/>
    <mergeCell ref="C7:D7"/>
    <mergeCell ref="F7:G7"/>
    <mergeCell ref="I7:J7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30" sqref="D30:D32"/>
    </sheetView>
  </sheetViews>
  <sheetFormatPr defaultColWidth="9.140625" defaultRowHeight="12.75"/>
  <cols>
    <col min="1" max="1" width="15.00390625" style="16" customWidth="1"/>
    <col min="2" max="4" width="8.7109375" style="7" customWidth="1"/>
    <col min="5" max="16384" width="9.140625" style="16" customWidth="1"/>
  </cols>
  <sheetData>
    <row r="1" ht="12.75">
      <c r="A1" s="15" t="s">
        <v>50</v>
      </c>
    </row>
    <row r="2" ht="12.75">
      <c r="A2" s="15"/>
    </row>
    <row r="3" ht="12.75">
      <c r="A3" s="17" t="s">
        <v>22</v>
      </c>
    </row>
    <row r="5" ht="12.75">
      <c r="A5" s="15" t="s">
        <v>23</v>
      </c>
    </row>
    <row r="6" ht="12.75">
      <c r="A6" s="15"/>
    </row>
    <row r="7" spans="2:4" ht="12.75">
      <c r="B7" s="7" t="s">
        <v>2</v>
      </c>
      <c r="C7" s="7" t="s">
        <v>3</v>
      </c>
      <c r="D7" s="7" t="s">
        <v>4</v>
      </c>
    </row>
    <row r="8" spans="1:4" ht="12.75">
      <c r="A8" s="9" t="s">
        <v>25</v>
      </c>
      <c r="B8" s="12">
        <f>'VF res'!D15</f>
        <v>-66.7965143870483</v>
      </c>
      <c r="C8" s="12">
        <f>'VF res'!F15</f>
        <v>-66.79651443674646</v>
      </c>
      <c r="D8" s="12">
        <f>'VF res'!H15</f>
        <v>-66.79651437563699</v>
      </c>
    </row>
    <row r="9" spans="1:4" ht="12.75">
      <c r="A9" s="9" t="s">
        <v>35</v>
      </c>
      <c r="B9" s="12">
        <f>'VF res'!D14/'VF res'!D10*10000</f>
        <v>-66.7965143870483</v>
      </c>
      <c r="C9" s="12">
        <f>'VF res'!F14/'VF res'!F10*10000</f>
        <v>-66.79651443674646</v>
      </c>
      <c r="D9" s="12">
        <f>'VF res'!H14/'VF res'!H10*10000</f>
        <v>-66.79651437563699</v>
      </c>
    </row>
    <row r="10" spans="1:4" ht="12.75">
      <c r="A10" s="9" t="s">
        <v>26</v>
      </c>
      <c r="B10" s="12">
        <f>'VF res'!D18</f>
        <v>6.134012074908888</v>
      </c>
      <c r="C10" s="12">
        <f>'VF res'!F18</f>
        <v>6.134011950208026</v>
      </c>
      <c r="D10" s="12">
        <f>'VF res'!H18</f>
        <v>6.134012076461061</v>
      </c>
    </row>
    <row r="11" spans="1:4" ht="12.75">
      <c r="A11" s="9" t="s">
        <v>36</v>
      </c>
      <c r="B11" s="12">
        <f>'VF res'!D17/'VF res'!D10*10000</f>
        <v>6.134012074908888</v>
      </c>
      <c r="C11" s="12">
        <f>'VF res'!F17/'VF res'!F10*10000</f>
        <v>6.134011950208026</v>
      </c>
      <c r="D11" s="12">
        <f>'VF res'!H17/'VF res'!H10*10000</f>
        <v>6.134012076461061</v>
      </c>
    </row>
    <row r="12" spans="1:4" ht="12.75">
      <c r="A12" s="9" t="s">
        <v>27</v>
      </c>
      <c r="B12" s="10">
        <f>'VF res'!D21</f>
        <v>-2.690635197957375</v>
      </c>
      <c r="C12" s="10">
        <f>'VF res'!F21</f>
        <v>-2.6906353584423255</v>
      </c>
      <c r="D12" s="10">
        <f>'VF res'!H21</f>
        <v>-2.6906352081610825</v>
      </c>
    </row>
    <row r="13" spans="1:4" ht="12.75">
      <c r="A13" s="9" t="s">
        <v>37</v>
      </c>
      <c r="B13" s="10">
        <f>'VF res'!D20/'VF res'!D10*10000</f>
        <v>-2.690635197957375</v>
      </c>
      <c r="C13" s="10">
        <f>'VF res'!F20/'VF res'!F10*10000</f>
        <v>-2.6906353584423255</v>
      </c>
      <c r="D13" s="10">
        <f>'VF res'!H20/'VF res'!H10*10000</f>
        <v>-2.6906352081610825</v>
      </c>
    </row>
    <row r="14" spans="2:3" ht="12.75">
      <c r="B14" s="10"/>
      <c r="C14" s="10"/>
    </row>
    <row r="15" spans="1:3" ht="12.75">
      <c r="A15" s="11" t="s">
        <v>28</v>
      </c>
      <c r="B15" s="10"/>
      <c r="C15" s="10"/>
    </row>
    <row r="16" spans="2:3" ht="12.75">
      <c r="B16" s="10"/>
      <c r="C16" s="10"/>
    </row>
    <row r="17" spans="2:4" ht="12.75">
      <c r="B17" s="7" t="s">
        <v>2</v>
      </c>
      <c r="C17" s="7" t="s">
        <v>3</v>
      </c>
      <c r="D17" s="7" t="s">
        <v>4</v>
      </c>
    </row>
    <row r="18" spans="1:4" ht="12.75">
      <c r="A18" s="9" t="s">
        <v>29</v>
      </c>
      <c r="B18" s="10">
        <f>('VF res'!D25-'VF res'!D11)/'VF res'!D10*10000</f>
        <v>-12.868411181439857</v>
      </c>
      <c r="C18" s="10">
        <f>('VF res'!F25-'VF res'!F11)/'VF res'!F10*10000</f>
        <v>-4.645279792386079</v>
      </c>
      <c r="D18" s="10">
        <f>('VF res'!H25-'VF res'!H11)/'VF res'!H11*10000</f>
        <v>-0.40734121123996914</v>
      </c>
    </row>
    <row r="19" spans="1:4" ht="12.75">
      <c r="A19" s="9" t="s">
        <v>38</v>
      </c>
      <c r="B19" s="10">
        <f>('VF res'!D25-'VF res'!D11)/'VF res'!D10*10000</f>
        <v>-12.868411181439857</v>
      </c>
      <c r="C19" s="10">
        <f>('VF res'!F25-'VF res'!F11)/'VF res'!F10*10000</f>
        <v>-4.645279792386079</v>
      </c>
      <c r="D19" s="10">
        <f>('VF res'!H25-'VF res'!H11)/'VF res'!H10*10000</f>
        <v>-0.4042020416606302</v>
      </c>
    </row>
    <row r="20" spans="1:4" ht="12.75">
      <c r="A20" s="9" t="s">
        <v>25</v>
      </c>
      <c r="B20" s="10">
        <f>('VF res'!D29-'VF res'!D15)</f>
        <v>-11.711892709876295</v>
      </c>
      <c r="C20" s="10">
        <f>('VF res'!F29-'VF res'!F15)</f>
        <v>-4.266472451294845</v>
      </c>
      <c r="D20" s="10">
        <f>('VF res'!H29-'VF res'!H15)</f>
        <v>-0.37831535846520126</v>
      </c>
    </row>
    <row r="21" spans="1:4" ht="12.75">
      <c r="A21" s="9" t="s">
        <v>35</v>
      </c>
      <c r="B21" s="10">
        <f>('VF res'!D28-'VF res'!D14)/'VF res'!D10*10000</f>
        <v>-11.700720094730695</v>
      </c>
      <c r="C21" s="10">
        <f>('VF res'!F28-'VF res'!F14)/'VF res'!F10*10000</f>
        <v>-4.262890604638247</v>
      </c>
      <c r="D21" s="10">
        <f>('VF res'!H28-'VF res'!H14)/'VF res'!H10*10000</f>
        <v>-0.3780313024605816</v>
      </c>
    </row>
    <row r="22" spans="1:4" ht="12.75">
      <c r="A22" s="9" t="s">
        <v>26</v>
      </c>
      <c r="B22" s="10">
        <f>('VF res'!D32-'VF res'!D18)</f>
        <v>-1.0683406394538535</v>
      </c>
      <c r="C22" s="10">
        <f>('VF res'!F32-'VF res'!F18)</f>
        <v>-0.41806046885194625</v>
      </c>
      <c r="D22" s="13">
        <f>('VF res'!H32-'VF res'!H18)</f>
        <v>-0.04254739314327782</v>
      </c>
    </row>
    <row r="23" spans="1:4" ht="12.75">
      <c r="A23" s="9" t="s">
        <v>36</v>
      </c>
      <c r="B23" s="10">
        <f>('VF res'!D31-'VF res'!D17)/'VF res'!D10*10000</f>
        <v>-1.0690615405585282</v>
      </c>
      <c r="C23" s="10">
        <f>('VF res'!F31-'VF res'!F17)/'VF res'!F10*10000</f>
        <v>-0.41834857469437337</v>
      </c>
      <c r="D23" s="13">
        <f>('VF res'!H31-'VF res'!H17)/'VF res'!H10*10000</f>
        <v>-0.04257315155795736</v>
      </c>
    </row>
    <row r="24" spans="1:4" ht="12.75">
      <c r="A24" s="9" t="s">
        <v>27</v>
      </c>
      <c r="B24" s="10">
        <f>('VF res'!D35-'VF res'!D21)</f>
        <v>-0.6956350524972392</v>
      </c>
      <c r="C24" s="10">
        <f>('VF res'!F35-'VF res'!F21)</f>
        <v>-0.2578275931301257</v>
      </c>
      <c r="D24" s="13">
        <f>('VF res'!H35-'VF res'!H21)</f>
        <v>-0.023670651920310704</v>
      </c>
    </row>
    <row r="25" spans="1:4" ht="12.75">
      <c r="A25" s="9" t="s">
        <v>37</v>
      </c>
      <c r="B25" s="10">
        <f>('VF res'!D34-'VF res'!D20)/'VF res'!D10*10000</f>
        <v>-0.6951531487663344</v>
      </c>
      <c r="C25" s="10">
        <f>('VF res'!F34-'VF res'!F20)/'VF res'!F10*10000</f>
        <v>-0.2576789793069858</v>
      </c>
      <c r="D25" s="13">
        <f>('VF res'!H34-'VF res'!H20)/'VF res'!H10*10000</f>
        <v>-0.02365917418555564</v>
      </c>
    </row>
    <row r="26" ht="12.75">
      <c r="A26" s="9"/>
    </row>
    <row r="27" ht="12.75">
      <c r="A27" s="11" t="s">
        <v>30</v>
      </c>
    </row>
    <row r="29" spans="2:4" ht="12.75">
      <c r="B29" s="7" t="s">
        <v>2</v>
      </c>
      <c r="C29" s="7" t="s">
        <v>3</v>
      </c>
      <c r="D29" s="7" t="s">
        <v>4</v>
      </c>
    </row>
    <row r="30" spans="1:4" ht="12.75">
      <c r="A30" s="9" t="s">
        <v>29</v>
      </c>
      <c r="B30" s="10">
        <f>('VF res'!D40-'VF res'!D12)</f>
        <v>-14.17107796187156</v>
      </c>
      <c r="C30" s="10">
        <f>('VF res'!F40-'VF res'!F12)</f>
        <v>-5.316059506694728</v>
      </c>
      <c r="D30" s="10">
        <f>('VF res'!H40-'VF res'!H12)</f>
        <v>-0.45154793666551996</v>
      </c>
    </row>
    <row r="31" spans="1:4" ht="12.75">
      <c r="A31" s="9" t="s">
        <v>38</v>
      </c>
      <c r="B31" s="10">
        <f>('VF res'!D39-'VF res'!D11)/'VF res'!D10*10000</f>
        <v>-14.436859243366708</v>
      </c>
      <c r="C31" s="10">
        <f>('VF res'!F39-'VF res'!F11)/'VF res'!F10*10000</f>
        <v>-5.193439322907443</v>
      </c>
      <c r="D31" s="10">
        <f>('VF res'!H39-'VF res'!H11)/'VF res'!H10*10000</f>
        <v>-0.33947705915125675</v>
      </c>
    </row>
    <row r="32" spans="1:4" ht="12.75">
      <c r="A32" s="9" t="s">
        <v>25</v>
      </c>
      <c r="B32" s="14">
        <f>('VF res'!D43-'VF res'!D15)</f>
        <v>-13.879142111602832</v>
      </c>
      <c r="C32" s="14">
        <f>('VF res'!F43-'VF res'!F15)</f>
        <v>-5.246537897013738</v>
      </c>
      <c r="D32" s="10">
        <f>('VF res'!H43-'VF res'!H15)</f>
        <v>-0.4551274445769877</v>
      </c>
    </row>
    <row r="33" spans="1:4" ht="12.75">
      <c r="A33" s="9" t="s">
        <v>35</v>
      </c>
      <c r="B33" s="10">
        <f>('VF res'!D42-'VF res'!D14)/'VF res'!D10*10000</f>
        <v>-13.876978160655156</v>
      </c>
      <c r="C33" s="10">
        <f>('VF res'!F42-'VF res'!F14)/'VF res'!F10*10000</f>
        <v>-5.247428628171214</v>
      </c>
      <c r="D33" s="10">
        <f>('VF res'!H42-'VF res'!H14)/'VF res'!H10*10000</f>
        <v>-0.4558870276438348</v>
      </c>
    </row>
    <row r="34" spans="1:4" ht="12.75">
      <c r="A34" s="9" t="s">
        <v>26</v>
      </c>
      <c r="B34" s="10">
        <f>'VF res'!D46-'VF res'!D18</f>
        <v>-0.6852378027655455</v>
      </c>
      <c r="C34" s="10">
        <f>('VF res'!F46-'VF res'!F18)</f>
        <v>-0.310536406946305</v>
      </c>
      <c r="D34" s="10">
        <f>('VF res'!H46-'VF res'!H18)</f>
        <v>-0.03754309403483447</v>
      </c>
    </row>
    <row r="35" spans="1:4" ht="12.75">
      <c r="A35" s="9" t="s">
        <v>36</v>
      </c>
      <c r="B35" s="10">
        <f>('VF res'!D45-'VF res'!D17)/'VF res'!D10*10000</f>
        <v>-0.6853839544147736</v>
      </c>
      <c r="C35" s="10">
        <f>('VF res'!F45-'VF res'!F17)/'VF res'!F10*10000</f>
        <v>-0.31046440623363275</v>
      </c>
      <c r="D35" s="10">
        <f>('VF res'!H45-'VF res'!H17)/'VF res'!H10*10000</f>
        <v>-0.03747423661394126</v>
      </c>
    </row>
    <row r="36" spans="1:4" ht="12.75">
      <c r="A36" s="9" t="s">
        <v>27</v>
      </c>
      <c r="B36" s="10">
        <f>('VF res'!D49-'VF res'!D21)</f>
        <v>-0.7597056185973363</v>
      </c>
      <c r="C36" s="10">
        <f>'VF res'!F49-'VF res'!F21</f>
        <v>-0.3011260163857874</v>
      </c>
      <c r="D36" s="10">
        <f>'VF res'!H49-'VF res'!H21</f>
        <v>-0.026928553997452198</v>
      </c>
    </row>
    <row r="37" spans="1:4" ht="12.75">
      <c r="A37" s="9" t="s">
        <v>37</v>
      </c>
      <c r="B37" s="10">
        <f>('VF res'!D48-'VF res'!D20)/'VF res'!D10*10000</f>
        <v>-0.7596130706268104</v>
      </c>
      <c r="C37" s="10">
        <f>('VF res'!F48-'VF res'!F20)/'VF res'!F10*10000</f>
        <v>-0.3011630061437993</v>
      </c>
      <c r="D37" s="10">
        <f>('VF res'!H48-'VF res'!H20)/'VF res'!H10*10000</f>
        <v>-0.026959247901139478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workbookViewId="0" topLeftCell="A59">
      <selection activeCell="B91" sqref="B91"/>
    </sheetView>
  </sheetViews>
  <sheetFormatPr defaultColWidth="9.140625" defaultRowHeight="12.75"/>
  <cols>
    <col min="1" max="1" width="15.00390625" style="0" customWidth="1"/>
    <col min="2" max="3" width="9.140625" style="7" customWidth="1"/>
    <col min="4" max="4" width="12.7109375" style="7" bestFit="1" customWidth="1"/>
  </cols>
  <sheetData>
    <row r="1" ht="12.75">
      <c r="A1" s="6" t="s">
        <v>51</v>
      </c>
    </row>
    <row r="2" ht="12.75">
      <c r="A2" s="6"/>
    </row>
    <row r="3" ht="12.75">
      <c r="A3" s="8" t="s">
        <v>22</v>
      </c>
    </row>
    <row r="5" spans="1:2" ht="12.75">
      <c r="A5" s="6" t="s">
        <v>23</v>
      </c>
      <c r="B5" t="s">
        <v>24</v>
      </c>
    </row>
    <row r="6" ht="12.75">
      <c r="A6" s="6"/>
    </row>
    <row r="7" spans="2:4" ht="12.75">
      <c r="B7" s="7" t="s">
        <v>2</v>
      </c>
      <c r="C7" s="7" t="s">
        <v>3</v>
      </c>
      <c r="D7" s="7" t="s">
        <v>4</v>
      </c>
    </row>
    <row r="8" spans="1:4" ht="12.75">
      <c r="A8" s="9" t="s">
        <v>25</v>
      </c>
      <c r="B8" s="10">
        <v>-55.41395</v>
      </c>
      <c r="C8" s="10">
        <v>-54.62385</v>
      </c>
      <c r="D8" s="10">
        <v>-54.5807</v>
      </c>
    </row>
    <row r="9" spans="1:4" ht="12.75">
      <c r="A9" s="9" t="s">
        <v>26</v>
      </c>
      <c r="B9" s="10">
        <v>6.0243</v>
      </c>
      <c r="C9" s="10">
        <v>5.83235</v>
      </c>
      <c r="D9" s="10">
        <v>5.5921</v>
      </c>
    </row>
    <row r="10" spans="1:4" ht="12.75">
      <c r="A10" s="9" t="s">
        <v>27</v>
      </c>
      <c r="B10" s="10">
        <v>-0.82755</v>
      </c>
      <c r="C10" s="10">
        <v>-0.8831</v>
      </c>
      <c r="D10" s="10">
        <v>-0.8968</v>
      </c>
    </row>
    <row r="11" spans="2:4" ht="12.75">
      <c r="B11" s="10"/>
      <c r="C11" s="10"/>
      <c r="D11" s="10"/>
    </row>
    <row r="12" spans="2:4" ht="12.75">
      <c r="B12" s="10"/>
      <c r="C12" s="10"/>
      <c r="D12" s="10"/>
    </row>
    <row r="13" spans="1:4" ht="12.75">
      <c r="A13" s="11" t="s">
        <v>28</v>
      </c>
      <c r="B13" s="10"/>
      <c r="C13" s="10"/>
      <c r="D13" s="10"/>
    </row>
    <row r="14" spans="2:4" ht="12.75">
      <c r="B14" s="10"/>
      <c r="C14" s="10"/>
      <c r="D14" s="10"/>
    </row>
    <row r="15" spans="2:4" ht="12.75">
      <c r="B15" s="10" t="s">
        <v>2</v>
      </c>
      <c r="C15" s="10" t="s">
        <v>3</v>
      </c>
      <c r="D15" s="10" t="s">
        <v>4</v>
      </c>
    </row>
    <row r="16" spans="1:4" s="24" customFormat="1" ht="12.75">
      <c r="A16" s="18" t="s">
        <v>33</v>
      </c>
      <c r="B16" s="19">
        <v>0.27283203175961646</v>
      </c>
      <c r="C16" s="19">
        <v>0.5467100134870818</v>
      </c>
      <c r="D16" s="19">
        <v>2.7249039811125755</v>
      </c>
    </row>
    <row r="17" spans="1:4" s="24" customFormat="1" ht="12.75">
      <c r="A17" s="18" t="s">
        <v>34</v>
      </c>
      <c r="B17" s="19">
        <v>0.2738004665355657</v>
      </c>
      <c r="C17" s="19">
        <v>0.5459574800779007</v>
      </c>
      <c r="D17" s="19">
        <v>2.7282445965965345</v>
      </c>
    </row>
    <row r="18" spans="1:4" ht="12.75">
      <c r="A18" s="9" t="s">
        <v>29</v>
      </c>
      <c r="B18" s="10">
        <v>-17.716377620605925</v>
      </c>
      <c r="C18" s="10">
        <v>6.887121778702195</v>
      </c>
      <c r="D18" s="10">
        <v>-6.126030560792894</v>
      </c>
    </row>
    <row r="19" spans="1:4" ht="12.75">
      <c r="A19" s="9" t="s">
        <v>25</v>
      </c>
      <c r="B19" s="10">
        <v>-9.63875</v>
      </c>
      <c r="C19" s="10">
        <v>-3.67295</v>
      </c>
      <c r="D19" s="10">
        <v>-0.4176000000000002</v>
      </c>
    </row>
    <row r="20" spans="1:4" ht="12.75">
      <c r="A20" s="9" t="s">
        <v>35</v>
      </c>
      <c r="B20" s="10">
        <v>-9.63875</v>
      </c>
      <c r="C20" s="10">
        <v>-3.67295</v>
      </c>
      <c r="D20" s="10">
        <v>-0.4176000000000002</v>
      </c>
    </row>
    <row r="21" spans="1:4" ht="12.75">
      <c r="A21" s="9" t="s">
        <v>26</v>
      </c>
      <c r="B21" s="10">
        <v>-0.47829999999999995</v>
      </c>
      <c r="C21" s="10">
        <v>-0.3716499999999998</v>
      </c>
      <c r="D21" s="10">
        <v>0.02190000000000003</v>
      </c>
    </row>
    <row r="22" spans="1:4" ht="12.75">
      <c r="A22" s="9" t="s">
        <v>36</v>
      </c>
      <c r="B22" s="10">
        <v>-0.47829999999999995</v>
      </c>
      <c r="C22" s="10">
        <v>-0.3716499999999998</v>
      </c>
      <c r="D22" s="10">
        <v>0.02190000000000003</v>
      </c>
    </row>
    <row r="23" spans="1:4" ht="12.75">
      <c r="A23" s="9" t="s">
        <v>27</v>
      </c>
      <c r="B23" s="10">
        <v>-0.43025</v>
      </c>
      <c r="C23" s="10">
        <v>-0.21189999999999998</v>
      </c>
      <c r="D23" s="10">
        <v>-0.017100000000000004</v>
      </c>
    </row>
    <row r="24" spans="1:4" ht="12.75">
      <c r="A24" s="9" t="s">
        <v>37</v>
      </c>
      <c r="B24" s="10">
        <v>-0.43025</v>
      </c>
      <c r="C24" s="10">
        <v>-0.21189999999999998</v>
      </c>
      <c r="D24" s="10">
        <v>-0.017100000000000004</v>
      </c>
    </row>
    <row r="26" ht="12.75">
      <c r="A26" s="11" t="s">
        <v>30</v>
      </c>
    </row>
    <row r="28" spans="2:4" ht="12.75">
      <c r="B28" s="10" t="s">
        <v>2</v>
      </c>
      <c r="C28" s="10" t="s">
        <v>3</v>
      </c>
      <c r="D28" s="10" t="s">
        <v>4</v>
      </c>
    </row>
    <row r="29" spans="1:4" ht="12.75">
      <c r="A29" s="9" t="s">
        <v>29</v>
      </c>
      <c r="B29" s="12">
        <v>-84.21907711686652</v>
      </c>
      <c r="C29" s="12">
        <v>-28.26143736349325</v>
      </c>
      <c r="D29" s="12">
        <v>-10.531150510829928</v>
      </c>
    </row>
    <row r="30" spans="1:4" ht="12.75">
      <c r="A30" s="9" t="s">
        <v>25</v>
      </c>
      <c r="B30" s="12">
        <v>-15.060600000000004</v>
      </c>
      <c r="C30" s="12">
        <v>-6.388349999999999</v>
      </c>
      <c r="D30" s="10">
        <v>-0.5840999999999994</v>
      </c>
    </row>
    <row r="31" spans="1:4" ht="12.75">
      <c r="A31" s="9" t="s">
        <v>35</v>
      </c>
      <c r="B31" s="12">
        <v>-15.060625</v>
      </c>
      <c r="C31" s="12">
        <v>-6.38835</v>
      </c>
      <c r="D31" s="10">
        <v>-0.5841000000000001</v>
      </c>
    </row>
    <row r="32" spans="1:4" ht="12.75">
      <c r="A32" s="9" t="s">
        <v>26</v>
      </c>
      <c r="B32" s="10">
        <v>-0.9745000000000008</v>
      </c>
      <c r="C32" s="10">
        <v>-0.679475</v>
      </c>
      <c r="D32" s="10">
        <v>-0.02882499999999988</v>
      </c>
    </row>
    <row r="33" spans="1:4" ht="12.75">
      <c r="A33" s="9" t="s">
        <v>36</v>
      </c>
      <c r="B33" s="10">
        <v>-0.9744999999999999</v>
      </c>
      <c r="C33" s="10">
        <v>-0.67945</v>
      </c>
      <c r="D33" s="10">
        <v>-0.0288</v>
      </c>
    </row>
    <row r="34" spans="1:4" ht="12.75">
      <c r="A34" s="9" t="s">
        <v>27</v>
      </c>
      <c r="B34" s="10">
        <v>0.761575</v>
      </c>
      <c r="C34" s="10">
        <v>0.2161249999999999</v>
      </c>
      <c r="D34" s="10">
        <v>-0.10357499999999997</v>
      </c>
    </row>
    <row r="35" spans="1:4" ht="12.75">
      <c r="A35" s="9" t="s">
        <v>37</v>
      </c>
      <c r="B35" s="10">
        <v>0.761575</v>
      </c>
      <c r="C35" s="10">
        <v>0.21615</v>
      </c>
      <c r="D35" s="10">
        <v>-0.1036</v>
      </c>
    </row>
    <row r="37" spans="1:4" ht="12.75">
      <c r="A37" s="11" t="s">
        <v>39</v>
      </c>
      <c r="B37" s="10"/>
      <c r="C37" s="10"/>
      <c r="D37" s="10"/>
    </row>
    <row r="38" spans="2:4" ht="6.75" customHeight="1">
      <c r="B38" s="10"/>
      <c r="C38" s="10"/>
      <c r="D38" s="10"/>
    </row>
    <row r="39" spans="1:4" ht="12.75">
      <c r="A39" t="s">
        <v>40</v>
      </c>
      <c r="B39" s="10" t="s">
        <v>2</v>
      </c>
      <c r="C39" s="10" t="s">
        <v>3</v>
      </c>
      <c r="D39" s="10" t="s">
        <v>4</v>
      </c>
    </row>
    <row r="40" spans="1:4" ht="12.75">
      <c r="A40" s="25">
        <v>0</v>
      </c>
      <c r="B40" s="10">
        <v>-17.716377620605925</v>
      </c>
      <c r="C40" s="10">
        <v>6.887121778702195</v>
      </c>
      <c r="D40" s="10">
        <v>-6.126030560792894</v>
      </c>
    </row>
    <row r="41" spans="1:4" ht="12.75">
      <c r="A41" s="25">
        <v>1.5</v>
      </c>
      <c r="B41" s="10">
        <v>-2.277183078060304</v>
      </c>
      <c r="C41" s="10">
        <v>-32.30743070906346</v>
      </c>
      <c r="D41" s="10">
        <v>-3.6761154707156094</v>
      </c>
    </row>
    <row r="42" spans="1:4" ht="12.75">
      <c r="A42" s="25">
        <v>2</v>
      </c>
      <c r="B42" s="10">
        <v>-84.21907711686652</v>
      </c>
      <c r="C42" s="10">
        <v>-28.26143736349325</v>
      </c>
      <c r="D42" s="10">
        <v>-10.531150510829928</v>
      </c>
    </row>
    <row r="43" spans="1:4" ht="12.75">
      <c r="A43" s="25">
        <v>3</v>
      </c>
      <c r="B43" s="10">
        <v>-67.86257795704628</v>
      </c>
      <c r="C43" s="10">
        <v>-39.270270204913594</v>
      </c>
      <c r="D43" s="10">
        <v>-7.7235680621623395</v>
      </c>
    </row>
    <row r="44" spans="1:4" ht="12.75">
      <c r="A44" s="25">
        <v>4</v>
      </c>
      <c r="B44" s="10">
        <v>-97.12407397519746</v>
      </c>
      <c r="C44" s="10">
        <v>-64.86360938863207</v>
      </c>
      <c r="D44" s="10">
        <v>-8.03486098225671</v>
      </c>
    </row>
    <row r="45" ht="6.75" customHeight="1">
      <c r="A45" s="25"/>
    </row>
    <row r="46" spans="1:4" ht="12.75">
      <c r="A46" s="25" t="s">
        <v>41</v>
      </c>
      <c r="B46" s="10">
        <v>-21.589070668741467</v>
      </c>
      <c r="C46" s="10">
        <v>-16.39526680394678</v>
      </c>
      <c r="D46" s="10">
        <v>-0.6623911533756988</v>
      </c>
    </row>
    <row r="47" spans="1:4" ht="12.75">
      <c r="A47" t="s">
        <v>42</v>
      </c>
      <c r="B47" s="10">
        <v>-8.502809545198218</v>
      </c>
      <c r="C47" s="10">
        <v>2.866935110808202</v>
      </c>
      <c r="D47" s="10">
        <v>-5.827323695262528</v>
      </c>
    </row>
    <row r="48" spans="1:4" ht="12.75">
      <c r="A48" t="s">
        <v>43</v>
      </c>
      <c r="B48" s="10">
        <v>-51.68095088268115</v>
      </c>
      <c r="C48" s="10">
        <v>-29.923598497085354</v>
      </c>
      <c r="D48" s="10">
        <v>-7.152106002013926</v>
      </c>
    </row>
    <row r="49" spans="1:4" ht="12.75">
      <c r="A49">
        <v>0</v>
      </c>
      <c r="B49" s="10">
        <v>-8.502809545198218</v>
      </c>
      <c r="C49" s="10">
        <v>2.866935110808202</v>
      </c>
      <c r="D49" s="10">
        <v>-5.827323695262528</v>
      </c>
    </row>
    <row r="50" spans="1:4" ht="12.75">
      <c r="A50">
        <v>4</v>
      </c>
      <c r="B50" s="10">
        <v>-94.85909222016409</v>
      </c>
      <c r="C50" s="10">
        <v>-62.714132104978916</v>
      </c>
      <c r="D50" s="10">
        <v>-8.476888308765323</v>
      </c>
    </row>
    <row r="52" spans="1:4" ht="12.75">
      <c r="A52" s="11" t="s">
        <v>44</v>
      </c>
      <c r="B52" s="10"/>
      <c r="C52" s="10"/>
      <c r="D52" s="10"/>
    </row>
    <row r="53" spans="2:4" ht="6" customHeight="1">
      <c r="B53" s="10"/>
      <c r="C53" s="10"/>
      <c r="D53" s="10"/>
    </row>
    <row r="54" spans="1:4" ht="12.75">
      <c r="A54" t="s">
        <v>40</v>
      </c>
      <c r="B54" s="10" t="s">
        <v>2</v>
      </c>
      <c r="C54" s="10" t="s">
        <v>3</v>
      </c>
      <c r="D54" s="10" t="s">
        <v>4</v>
      </c>
    </row>
    <row r="55" spans="1:4" ht="12.75">
      <c r="A55" s="25">
        <v>0</v>
      </c>
      <c r="B55" s="10">
        <v>-9.63875</v>
      </c>
      <c r="C55" s="10">
        <v>-3.67295</v>
      </c>
      <c r="D55" s="10">
        <v>-0.4176000000000002</v>
      </c>
    </row>
    <row r="56" spans="1:4" ht="12.75">
      <c r="A56" s="25">
        <v>1.5</v>
      </c>
      <c r="B56" s="10">
        <v>-14.964833333333335</v>
      </c>
      <c r="C56" s="10">
        <v>-5.6671166666666615</v>
      </c>
      <c r="D56" s="10">
        <v>-0.614616666666663</v>
      </c>
    </row>
    <row r="57" spans="1:4" ht="12.75">
      <c r="A57" s="25">
        <v>2</v>
      </c>
      <c r="B57" s="10">
        <v>-15.060600000000004</v>
      </c>
      <c r="C57" s="10">
        <v>-6.388349999999999</v>
      </c>
      <c r="D57" s="10">
        <v>-0.5840999999999994</v>
      </c>
    </row>
    <row r="58" spans="1:4" ht="12.75">
      <c r="A58" s="25">
        <v>3</v>
      </c>
      <c r="B58" s="10">
        <v>-16.552666666666667</v>
      </c>
      <c r="C58" s="10">
        <v>-6.68683333333334</v>
      </c>
      <c r="D58" s="10">
        <v>-0.742950000000004</v>
      </c>
    </row>
    <row r="59" spans="1:4" ht="12.75">
      <c r="A59" s="25">
        <v>4</v>
      </c>
      <c r="B59" s="10">
        <v>-19.891099999999998</v>
      </c>
      <c r="C59" s="10">
        <v>-7.983849999999993</v>
      </c>
      <c r="D59" s="10">
        <v>-0.8695166666666694</v>
      </c>
    </row>
    <row r="60" ht="6" customHeight="1">
      <c r="A60" s="25"/>
    </row>
    <row r="61" spans="1:4" ht="12.75">
      <c r="A61" s="25" t="s">
        <v>41</v>
      </c>
      <c r="B61" s="10">
        <v>-2.3874081521739123</v>
      </c>
      <c r="C61" s="10">
        <v>-1.0255614130434778</v>
      </c>
      <c r="D61" s="10">
        <v>-0.11049963768116053</v>
      </c>
    </row>
    <row r="62" spans="1:4" ht="12.75">
      <c r="A62" t="s">
        <v>42</v>
      </c>
      <c r="B62" s="10">
        <v>-10.208032880434786</v>
      </c>
      <c r="C62" s="10">
        <v>-3.926141032608695</v>
      </c>
      <c r="D62" s="10">
        <v>-0.41370742753623013</v>
      </c>
    </row>
    <row r="63" spans="1:4" ht="12.75">
      <c r="A63" t="s">
        <v>43</v>
      </c>
      <c r="B63" s="10">
        <v>-14.98284918478261</v>
      </c>
      <c r="C63" s="10">
        <v>-5.97726385869565</v>
      </c>
      <c r="D63" s="10">
        <v>-0.6347067028985511</v>
      </c>
    </row>
    <row r="64" spans="1:4" ht="12.75">
      <c r="A64">
        <v>0</v>
      </c>
      <c r="B64" s="10">
        <v>-10.208032880434786</v>
      </c>
      <c r="C64" s="10">
        <v>-3.926141032608695</v>
      </c>
      <c r="D64" s="10">
        <v>-0.41370742753623013</v>
      </c>
    </row>
    <row r="65" spans="1:4" ht="12.75">
      <c r="A65">
        <v>4</v>
      </c>
      <c r="B65" s="10">
        <v>-19.757665489130435</v>
      </c>
      <c r="C65" s="10">
        <v>-8.028386684782607</v>
      </c>
      <c r="D65" s="10">
        <v>-0.8557059782608722</v>
      </c>
    </row>
    <row r="67" spans="1:4" ht="12.75">
      <c r="A67" s="11" t="s">
        <v>45</v>
      </c>
      <c r="B67" s="10"/>
      <c r="C67" s="10"/>
      <c r="D67" s="10"/>
    </row>
    <row r="68" spans="2:4" ht="12.75">
      <c r="B68" s="10"/>
      <c r="C68" s="10"/>
      <c r="D68" s="10"/>
    </row>
    <row r="69" spans="1:4" ht="12.75">
      <c r="A69" t="s">
        <v>40</v>
      </c>
      <c r="B69" s="10" t="s">
        <v>2</v>
      </c>
      <c r="C69" s="10" t="s">
        <v>3</v>
      </c>
      <c r="D69" s="10" t="s">
        <v>4</v>
      </c>
    </row>
    <row r="70" spans="1:4" ht="12.75">
      <c r="A70" s="25">
        <v>0</v>
      </c>
      <c r="B70" s="10">
        <v>-0.47829999999999995</v>
      </c>
      <c r="C70" s="10">
        <v>-0.3716499999999998</v>
      </c>
      <c r="D70" s="10">
        <v>0.02190000000000003</v>
      </c>
    </row>
    <row r="71" spans="1:4" ht="12.75">
      <c r="A71" s="25">
        <v>1.5</v>
      </c>
      <c r="B71" s="10">
        <v>-0.9529333333333332</v>
      </c>
      <c r="C71" s="10">
        <v>-0.7160166666666661</v>
      </c>
      <c r="D71" s="10">
        <v>-0.020966666666666356</v>
      </c>
    </row>
    <row r="72" spans="1:4" ht="12.75">
      <c r="A72" s="25">
        <v>2</v>
      </c>
      <c r="B72" s="10">
        <v>-0.9745000000000008</v>
      </c>
      <c r="C72" s="10">
        <v>-0.679475</v>
      </c>
      <c r="D72" s="10">
        <v>-0.02882499999999988</v>
      </c>
    </row>
    <row r="73" spans="1:4" ht="12.75">
      <c r="A73" s="25">
        <v>3</v>
      </c>
      <c r="B73" s="10">
        <v>-2.5627166666666668</v>
      </c>
      <c r="C73" s="10">
        <v>-1.489716666666667</v>
      </c>
      <c r="D73" s="10">
        <v>-0.03275000000000006</v>
      </c>
    </row>
    <row r="74" spans="1:4" ht="12.75">
      <c r="A74" s="25">
        <v>4</v>
      </c>
      <c r="B74" s="10">
        <v>-1.0282999999999993</v>
      </c>
      <c r="C74" s="10">
        <v>-0.8797666666666668</v>
      </c>
      <c r="D74" s="10">
        <v>-0.09786666666666743</v>
      </c>
    </row>
    <row r="75" ht="12.75">
      <c r="A75" s="25"/>
    </row>
    <row r="76" spans="1:4" ht="12.75">
      <c r="A76" s="25" t="s">
        <v>41</v>
      </c>
      <c r="B76" s="10">
        <v>-0.28114945652173884</v>
      </c>
      <c r="C76" s="10">
        <v>-0.18850860507246386</v>
      </c>
      <c r="D76" s="10">
        <v>-0.02673360507246397</v>
      </c>
    </row>
    <row r="77" spans="1:4" ht="12.75">
      <c r="A77" t="s">
        <v>42</v>
      </c>
      <c r="B77" s="10">
        <v>-0.6089361413043486</v>
      </c>
      <c r="C77" s="10">
        <v>-0.4314569293478258</v>
      </c>
      <c r="D77" s="10">
        <v>0.024438903985507604</v>
      </c>
    </row>
    <row r="78" spans="1:4" ht="12.75">
      <c r="A78" t="s">
        <v>43</v>
      </c>
      <c r="B78" s="10">
        <v>-1.1712350543478263</v>
      </c>
      <c r="C78" s="10">
        <v>-0.8084741394927535</v>
      </c>
      <c r="D78" s="10">
        <v>-0.029028306159420335</v>
      </c>
    </row>
    <row r="79" spans="1:4" ht="12.75">
      <c r="A79">
        <v>0</v>
      </c>
      <c r="B79" s="10">
        <v>-0.6089361413043486</v>
      </c>
      <c r="C79" s="10">
        <v>-0.4314569293478258</v>
      </c>
      <c r="D79" s="10">
        <v>0.024438903985507604</v>
      </c>
    </row>
    <row r="80" spans="1:4" ht="12.75">
      <c r="A80">
        <v>4</v>
      </c>
      <c r="B80" s="10">
        <v>-1.733533967391304</v>
      </c>
      <c r="C80" s="10">
        <v>-1.1854913496376813</v>
      </c>
      <c r="D80" s="10">
        <v>-0.08249551630434827</v>
      </c>
    </row>
    <row r="82" spans="1:4" ht="12.75">
      <c r="A82" s="11" t="s">
        <v>46</v>
      </c>
      <c r="B82" s="10"/>
      <c r="C82" s="10"/>
      <c r="D82" s="10"/>
    </row>
    <row r="83" spans="2:4" ht="12.75">
      <c r="B83" s="10"/>
      <c r="C83" s="10"/>
      <c r="D83" s="10"/>
    </row>
    <row r="84" spans="1:4" ht="12.75">
      <c r="A84" t="s">
        <v>40</v>
      </c>
      <c r="B84" s="10" t="s">
        <v>2</v>
      </c>
      <c r="C84" s="10" t="s">
        <v>3</v>
      </c>
      <c r="D84" s="10" t="s">
        <v>4</v>
      </c>
    </row>
    <row r="85" spans="1:4" ht="12.75">
      <c r="A85" s="25">
        <v>0</v>
      </c>
      <c r="B85" s="10">
        <v>-0.43025</v>
      </c>
      <c r="C85" s="10">
        <v>-0.21189999999999998</v>
      </c>
      <c r="D85" s="10">
        <v>-0.017100000000000004</v>
      </c>
    </row>
    <row r="86" spans="1:4" ht="12.75">
      <c r="A86" s="25">
        <v>1.5</v>
      </c>
      <c r="B86" s="10">
        <v>-0.5781000000000002</v>
      </c>
      <c r="C86" s="10">
        <v>-0.2987000000000002</v>
      </c>
      <c r="D86" s="10">
        <v>-0.07018333333333349</v>
      </c>
    </row>
    <row r="87" spans="1:4" ht="12.75">
      <c r="A87" s="25">
        <v>2</v>
      </c>
      <c r="B87" s="10">
        <v>0.761575</v>
      </c>
      <c r="C87" s="10">
        <v>0.2161249999999999</v>
      </c>
      <c r="D87" s="10">
        <v>-0.10357499999999997</v>
      </c>
    </row>
    <row r="88" spans="1:4" ht="12.75">
      <c r="A88" s="25">
        <v>3</v>
      </c>
      <c r="B88" s="10">
        <v>-1.2112666666666667</v>
      </c>
      <c r="C88" s="10">
        <v>-0.6349499999999999</v>
      </c>
      <c r="D88" s="10">
        <v>-0.11748333333333327</v>
      </c>
    </row>
    <row r="89" spans="1:4" ht="12.75">
      <c r="A89" s="25">
        <v>4</v>
      </c>
      <c r="B89" s="10">
        <v>0.1024</v>
      </c>
      <c r="C89" s="10">
        <v>-0.04438333333333333</v>
      </c>
      <c r="D89" s="10">
        <v>-0.13938333333333341</v>
      </c>
    </row>
    <row r="90" ht="12.75">
      <c r="A90" s="25"/>
    </row>
    <row r="91" spans="1:4" ht="12.75">
      <c r="A91" s="25" t="s">
        <v>41</v>
      </c>
      <c r="B91" s="10">
        <v>0.030287771739130474</v>
      </c>
      <c r="C91" s="10">
        <v>-0.005781068840579691</v>
      </c>
      <c r="D91" s="10">
        <v>-0.03067237318840579</v>
      </c>
    </row>
    <row r="92" spans="1:4" ht="12.75">
      <c r="A92" t="s">
        <v>42</v>
      </c>
      <c r="B92" s="10">
        <v>-0.3347326539855074</v>
      </c>
      <c r="C92" s="10">
        <v>-0.18262142210144935</v>
      </c>
      <c r="D92" s="10">
        <v>-0.02513301630434787</v>
      </c>
    </row>
    <row r="93" spans="1:4" ht="12.75">
      <c r="A93" t="s">
        <v>43</v>
      </c>
      <c r="B93" s="10">
        <v>-0.27415711050724645</v>
      </c>
      <c r="C93" s="10">
        <v>-0.19418355978260873</v>
      </c>
      <c r="D93" s="10">
        <v>-0.08647776268115945</v>
      </c>
    </row>
    <row r="94" spans="1:4" ht="12.75">
      <c r="A94">
        <v>0</v>
      </c>
      <c r="B94" s="7">
        <v>-0.3347326539855074</v>
      </c>
      <c r="C94" s="7">
        <v>-0.18262142210144935</v>
      </c>
      <c r="D94" s="7">
        <v>-0.02513301630434787</v>
      </c>
    </row>
    <row r="95" spans="1:4" ht="12.75">
      <c r="A95">
        <v>4</v>
      </c>
      <c r="B95" s="7">
        <v>-0.2135815670289855</v>
      </c>
      <c r="C95" s="7">
        <v>-0.2057456974637681</v>
      </c>
      <c r="D95" s="7">
        <v>-0.14782250905797104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9.421875" style="0" customWidth="1"/>
    <col min="2" max="2" width="23.8515625" style="0" bestFit="1" customWidth="1"/>
    <col min="3" max="3" width="4.7109375" style="0" customWidth="1"/>
    <col min="4" max="4" width="11.57421875" style="7" bestFit="1" customWidth="1"/>
    <col min="5" max="5" width="4.7109375" style="7" customWidth="1"/>
    <col min="6" max="6" width="11.57421875" style="7" bestFit="1" customWidth="1"/>
    <col min="7" max="7" width="4.7109375" style="7" customWidth="1"/>
    <col min="8" max="8" width="11.57421875" style="7" bestFit="1" customWidth="1"/>
  </cols>
  <sheetData>
    <row r="1" ht="12.75">
      <c r="A1" s="2" t="s">
        <v>52</v>
      </c>
    </row>
    <row r="2" ht="12.75">
      <c r="A2" s="4" t="s">
        <v>0</v>
      </c>
    </row>
    <row r="3" spans="1:3" ht="12.75">
      <c r="A3" t="s">
        <v>16</v>
      </c>
      <c r="C3" t="s">
        <v>21</v>
      </c>
    </row>
    <row r="5" ht="12.75">
      <c r="A5" t="s">
        <v>18</v>
      </c>
    </row>
    <row r="6" ht="12.75">
      <c r="A6" t="s">
        <v>19</v>
      </c>
    </row>
    <row r="8" ht="15.75">
      <c r="A8" s="1" t="s">
        <v>1</v>
      </c>
    </row>
    <row r="9" spans="1:8" ht="15.75">
      <c r="A9" s="1"/>
      <c r="D9" s="3" t="s">
        <v>2</v>
      </c>
      <c r="F9" s="3" t="s">
        <v>3</v>
      </c>
      <c r="H9" s="3" t="s">
        <v>4</v>
      </c>
    </row>
    <row r="10" spans="1:15" ht="12.75">
      <c r="A10" s="3" t="s">
        <v>5</v>
      </c>
      <c r="B10" s="4" t="s">
        <v>6</v>
      </c>
      <c r="D10" s="28">
        <v>0.271213281010483</v>
      </c>
      <c r="E10" s="28"/>
      <c r="F10" s="28">
        <v>0.542426562020966</v>
      </c>
      <c r="G10" s="28"/>
      <c r="H10" s="28">
        <v>2.71213281010483</v>
      </c>
      <c r="M10" s="5"/>
      <c r="N10" s="5"/>
      <c r="O10" s="5"/>
    </row>
    <row r="11" spans="1:17" ht="12.75">
      <c r="A11" s="3" t="s">
        <v>17</v>
      </c>
      <c r="B11" t="s">
        <v>7</v>
      </c>
      <c r="D11" s="28">
        <v>0.26912317949892</v>
      </c>
      <c r="E11" s="28"/>
      <c r="F11" s="28">
        <v>0.538246358996668</v>
      </c>
      <c r="G11" s="28"/>
      <c r="H11" s="28">
        <v>2.69123179499101</v>
      </c>
      <c r="M11" s="5"/>
      <c r="N11" s="5"/>
      <c r="O11" s="5"/>
      <c r="P11" s="5"/>
      <c r="Q11" s="5"/>
    </row>
    <row r="12" spans="1:15" ht="12.75">
      <c r="A12" s="3" t="s">
        <v>8</v>
      </c>
      <c r="B12" t="s">
        <v>9</v>
      </c>
      <c r="D12" s="28">
        <f>D11/D10*10000</f>
        <v>9922.935134158044</v>
      </c>
      <c r="E12" s="28"/>
      <c r="F12" s="28">
        <f>F11/F10*10000</f>
        <v>9922.935134136436</v>
      </c>
      <c r="G12" s="28"/>
      <c r="H12" s="28">
        <f>H11/H10*10000</f>
        <v>9922.935134164716</v>
      </c>
      <c r="N12" s="5"/>
      <c r="O12" s="5"/>
    </row>
    <row r="13" spans="4:8" ht="12.75">
      <c r="D13" s="28"/>
      <c r="E13" s="28"/>
      <c r="F13" s="28"/>
      <c r="G13" s="28"/>
      <c r="H13" s="28"/>
    </row>
    <row r="14" spans="2:8" ht="12.75">
      <c r="B14" t="s">
        <v>10</v>
      </c>
      <c r="D14" s="28">
        <v>-0.00181161018269753</v>
      </c>
      <c r="E14" s="28"/>
      <c r="F14" s="28">
        <v>-0.00362322036809082</v>
      </c>
      <c r="G14" s="28"/>
      <c r="H14" s="28">
        <v>-0.0181161018238804</v>
      </c>
    </row>
    <row r="15" spans="2:8" ht="12.75">
      <c r="B15" t="s">
        <v>11</v>
      </c>
      <c r="D15" s="28">
        <f>D14/D10*10000</f>
        <v>-66.7965143870483</v>
      </c>
      <c r="E15" s="28"/>
      <c r="F15" s="28">
        <f>F14/F10*10000</f>
        <v>-66.79651443674646</v>
      </c>
      <c r="G15" s="28"/>
      <c r="H15" s="28">
        <f>H14/H10*10000</f>
        <v>-66.79651437563699</v>
      </c>
    </row>
    <row r="16" spans="4:8" ht="12.75">
      <c r="D16" s="28"/>
      <c r="E16" s="28"/>
      <c r="F16" s="28"/>
      <c r="G16" s="28"/>
      <c r="H16" s="28"/>
    </row>
    <row r="17" spans="2:8" ht="12.75">
      <c r="B17" t="s">
        <v>12</v>
      </c>
      <c r="D17" s="28">
        <v>0.000166362554059396</v>
      </c>
      <c r="E17" s="28"/>
      <c r="F17" s="28">
        <v>0.000332725101354686</v>
      </c>
      <c r="G17" s="28"/>
      <c r="H17" s="28">
        <v>0.00166362554101493</v>
      </c>
    </row>
    <row r="18" spans="2:8" ht="12.75">
      <c r="B18" t="s">
        <v>11</v>
      </c>
      <c r="D18" s="28">
        <f>D17/D10*10000</f>
        <v>6.134012074908888</v>
      </c>
      <c r="E18" s="28"/>
      <c r="F18" s="28">
        <f>F17/F10*10000</f>
        <v>6.134011950208026</v>
      </c>
      <c r="G18" s="28"/>
      <c r="H18" s="28">
        <f>H17/H10*10000</f>
        <v>6.134012076461061</v>
      </c>
    </row>
    <row r="19" spans="4:8" ht="12.75">
      <c r="D19" s="28"/>
      <c r="E19" s="28"/>
      <c r="F19" s="28"/>
      <c r="G19" s="28"/>
      <c r="H19" s="28"/>
    </row>
    <row r="20" spans="2:8" ht="12.75">
      <c r="B20" t="s">
        <v>13</v>
      </c>
      <c r="D20" s="28">
        <v>-7.2973600004031E-05</v>
      </c>
      <c r="E20" s="28"/>
      <c r="F20" s="28">
        <v>-0.000145947208713192</v>
      </c>
      <c r="G20" s="28"/>
      <c r="H20" s="28">
        <v>-0.000729736002807691</v>
      </c>
    </row>
    <row r="21" spans="2:8" ht="12.75">
      <c r="B21" t="s">
        <v>14</v>
      </c>
      <c r="D21" s="28">
        <f>D20/D10*10000</f>
        <v>-2.690635197957375</v>
      </c>
      <c r="E21" s="28"/>
      <c r="F21" s="28">
        <f>F20/F10*10000</f>
        <v>-2.6906353584423255</v>
      </c>
      <c r="G21" s="28"/>
      <c r="H21" s="28">
        <f>H20/H10*10000</f>
        <v>-2.6906352081610825</v>
      </c>
    </row>
    <row r="22" spans="4:8" ht="12.75">
      <c r="D22" s="28"/>
      <c r="E22" s="28"/>
      <c r="F22" s="28"/>
      <c r="G22" s="28"/>
      <c r="H22" s="28"/>
    </row>
    <row r="23" spans="4:8" ht="12.75">
      <c r="D23" s="28"/>
      <c r="E23" s="28"/>
      <c r="F23" s="28"/>
      <c r="G23" s="28"/>
      <c r="H23" s="28"/>
    </row>
    <row r="24" spans="1:15" ht="12.75">
      <c r="A24" s="3" t="s">
        <v>20</v>
      </c>
      <c r="B24" s="4" t="s">
        <v>6</v>
      </c>
      <c r="D24" s="28">
        <v>0.271174684359205</v>
      </c>
      <c r="E24" s="28"/>
      <c r="F24" s="28">
        <v>0.542399221645157</v>
      </c>
      <c r="G24" s="28"/>
      <c r="H24" s="28">
        <v>2.71212134155905</v>
      </c>
      <c r="M24" s="5"/>
      <c r="N24" s="5"/>
      <c r="O24" s="5"/>
    </row>
    <row r="25" spans="2:15" ht="12.75">
      <c r="B25" t="s">
        <v>7</v>
      </c>
      <c r="D25" s="28">
        <v>0.268774171097129</v>
      </c>
      <c r="E25" s="28"/>
      <c r="F25" s="28">
        <v>0.537994386681927</v>
      </c>
      <c r="G25" s="28"/>
      <c r="H25" s="28">
        <v>2.6911221700291</v>
      </c>
      <c r="M25" s="5"/>
      <c r="N25" s="5"/>
      <c r="O25" s="5"/>
    </row>
    <row r="26" spans="2:15" ht="12.75">
      <c r="B26" t="s">
        <v>9</v>
      </c>
      <c r="D26" s="28">
        <f>D25/D24*10000</f>
        <v>9911.477235872939</v>
      </c>
      <c r="E26" s="28"/>
      <c r="F26" s="28">
        <f>F25/F24*10000</f>
        <v>9918.789799331393</v>
      </c>
      <c r="G26" s="28"/>
      <c r="H26" s="28">
        <f>H25/H24*10000</f>
        <v>9922.572890791536</v>
      </c>
      <c r="N26" s="5"/>
      <c r="O26" s="5"/>
    </row>
    <row r="27" spans="4:8" ht="12.75">
      <c r="D27" s="28"/>
      <c r="E27" s="28"/>
      <c r="F27" s="28"/>
      <c r="G27" s="28"/>
      <c r="H27" s="28"/>
    </row>
    <row r="28" spans="2:8" ht="12.75">
      <c r="B28" t="s">
        <v>10</v>
      </c>
      <c r="D28" s="28">
        <v>-0.00212894925140525</v>
      </c>
      <c r="E28" s="28"/>
      <c r="F28" s="28">
        <v>-0.00385445087758536</v>
      </c>
      <c r="G28" s="28"/>
      <c r="H28" s="28">
        <v>-0.0182186289337454</v>
      </c>
    </row>
    <row r="29" spans="2:8" ht="12.75">
      <c r="B29" t="s">
        <v>11</v>
      </c>
      <c r="D29" s="28">
        <f>D28/D24*10000</f>
        <v>-78.5084070969246</v>
      </c>
      <c r="E29" s="28"/>
      <c r="F29" s="28">
        <f>F28/F24*10000</f>
        <v>-71.06298688804131</v>
      </c>
      <c r="G29" s="28"/>
      <c r="H29" s="28">
        <f>H28/H24*10000</f>
        <v>-67.17482973410219</v>
      </c>
    </row>
    <row r="30" spans="4:8" ht="12.75">
      <c r="D30" s="28"/>
      <c r="E30" s="28"/>
      <c r="F30" s="28"/>
      <c r="G30" s="28"/>
      <c r="H30" s="28"/>
    </row>
    <row r="31" spans="2:8" ht="12.75">
      <c r="B31" t="s">
        <v>12</v>
      </c>
      <c r="D31" s="28">
        <v>0.000137368185257696</v>
      </c>
      <c r="E31" s="28"/>
      <c r="F31" s="28">
        <v>0.000310032763444902</v>
      </c>
      <c r="G31" s="28"/>
      <c r="H31" s="28">
        <v>0.00165207913689794</v>
      </c>
    </row>
    <row r="32" spans="2:8" ht="12.75">
      <c r="B32" t="s">
        <v>11</v>
      </c>
      <c r="D32" s="28">
        <f>D31/D24*10000</f>
        <v>5.065671435455035</v>
      </c>
      <c r="E32" s="28"/>
      <c r="F32" s="28">
        <f>F31/F24*10000</f>
        <v>5.71595148135608</v>
      </c>
      <c r="G32" s="28"/>
      <c r="H32" s="28">
        <f>H31/H24*10000</f>
        <v>6.091464683317783</v>
      </c>
    </row>
    <row r="33" spans="4:8" ht="12.75">
      <c r="D33" s="28"/>
      <c r="E33" s="28"/>
      <c r="F33" s="28"/>
      <c r="G33" s="28"/>
      <c r="H33" s="28"/>
    </row>
    <row r="34" spans="2:8" ht="12.75">
      <c r="B34" t="s">
        <v>13</v>
      </c>
      <c r="D34" s="28">
        <v>-9.18270766321996E-05</v>
      </c>
      <c r="E34" s="28"/>
      <c r="F34" s="28">
        <v>-0.000159924400998248</v>
      </c>
      <c r="G34" s="28"/>
      <c r="H34" s="28">
        <v>-0.000736152685064554</v>
      </c>
    </row>
    <row r="35" spans="2:8" ht="12.75">
      <c r="B35" t="s">
        <v>14</v>
      </c>
      <c r="D35" s="28">
        <f>D34/D24*10000</f>
        <v>-3.386270250454614</v>
      </c>
      <c r="E35" s="28"/>
      <c r="F35" s="28">
        <f>F34/F24*10000</f>
        <v>-2.948462951572451</v>
      </c>
      <c r="G35" s="28"/>
      <c r="H35" s="28">
        <f>H34/H24*10000</f>
        <v>-2.714305860081393</v>
      </c>
    </row>
    <row r="36" spans="4:8" ht="12.75">
      <c r="D36" s="28"/>
      <c r="E36" s="28"/>
      <c r="F36" s="28"/>
      <c r="G36" s="28"/>
      <c r="H36" s="28"/>
    </row>
    <row r="37" spans="4:8" ht="12.75">
      <c r="D37" s="28"/>
      <c r="E37" s="28"/>
      <c r="F37" s="28"/>
      <c r="G37" s="28"/>
      <c r="H37" s="28"/>
    </row>
    <row r="38" spans="1:15" ht="12.75">
      <c r="A38" s="3" t="s">
        <v>15</v>
      </c>
      <c r="B38" s="4" t="s">
        <v>6</v>
      </c>
      <c r="D38" s="28">
        <v>0.271206006297615</v>
      </c>
      <c r="E38" s="28"/>
      <c r="F38" s="28">
        <v>0.54243326851415</v>
      </c>
      <c r="G38" s="28"/>
      <c r="H38" s="28">
        <v>2.71216344266787</v>
      </c>
      <c r="L38" s="5"/>
      <c r="M38" s="5"/>
      <c r="N38" s="5"/>
      <c r="O38" s="5"/>
    </row>
    <row r="39" spans="2:15" ht="12.75">
      <c r="B39" t="s">
        <v>7</v>
      </c>
      <c r="D39" s="28">
        <v>0.268731632702632</v>
      </c>
      <c r="E39" s="28"/>
      <c r="F39" s="28">
        <v>0.537964653052969</v>
      </c>
      <c r="G39" s="28"/>
      <c r="H39" s="28">
        <v>2.69113972430397</v>
      </c>
      <c r="M39" s="5"/>
      <c r="N39" s="5"/>
      <c r="O39" s="5"/>
    </row>
    <row r="40" spans="2:15" ht="12.75">
      <c r="B40" t="s">
        <v>9</v>
      </c>
      <c r="D40" s="28">
        <f>D39/D38*10000</f>
        <v>9908.764056196173</v>
      </c>
      <c r="E40" s="28"/>
      <c r="F40" s="28">
        <f>F39/F38*10000</f>
        <v>9917.619074629742</v>
      </c>
      <c r="G40" s="28"/>
      <c r="H40" s="28">
        <f>H39/H38*10000</f>
        <v>9922.48358622805</v>
      </c>
      <c r="N40" s="5"/>
      <c r="O40" s="5"/>
    </row>
    <row r="41" spans="4:8" ht="12.75">
      <c r="D41" s="28"/>
      <c r="E41" s="28"/>
      <c r="F41" s="28"/>
      <c r="G41" s="28"/>
      <c r="H41" s="28"/>
    </row>
    <row r="42" spans="2:8" ht="12.75">
      <c r="B42" t="s">
        <v>10</v>
      </c>
      <c r="D42" s="28">
        <v>-0.00218797226044374</v>
      </c>
      <c r="E42" s="28"/>
      <c r="F42" s="28">
        <v>-0.00390785483511375</v>
      </c>
      <c r="G42" s="28"/>
      <c r="H42" s="28">
        <v>-0.0182397444404178</v>
      </c>
    </row>
    <row r="43" spans="2:8" ht="12.75">
      <c r="B43" t="s">
        <v>11</v>
      </c>
      <c r="D43" s="28">
        <f>D42/D38*10000</f>
        <v>-80.67565649865114</v>
      </c>
      <c r="E43" s="28"/>
      <c r="F43" s="28">
        <f>F42/F38*10000</f>
        <v>-72.0430523337602</v>
      </c>
      <c r="G43" s="28"/>
      <c r="H43" s="28">
        <f>H42/H38*10000</f>
        <v>-67.25164182021398</v>
      </c>
    </row>
    <row r="44" spans="4:8" ht="12.75">
      <c r="D44" s="28"/>
      <c r="E44" s="28"/>
      <c r="F44" s="28"/>
      <c r="G44" s="28"/>
      <c r="H44" s="28"/>
    </row>
    <row r="45" spans="2:8" ht="12.75">
      <c r="B45" t="s">
        <v>12</v>
      </c>
      <c r="D45" s="28">
        <v>0.000147774030956519</v>
      </c>
      <c r="E45" s="28"/>
      <c r="F45" s="28">
        <v>0.000315884687304367</v>
      </c>
      <c r="G45" s="28"/>
      <c r="H45" s="28">
        <v>0.0016534620303495</v>
      </c>
    </row>
    <row r="46" spans="2:8" ht="12.75">
      <c r="B46" t="s">
        <v>11</v>
      </c>
      <c r="D46" s="28">
        <f>D45/D38*10000</f>
        <v>5.448774272143343</v>
      </c>
      <c r="E46" s="28"/>
      <c r="F46" s="28">
        <f>F45/F38*10000</f>
        <v>5.823475543261721</v>
      </c>
      <c r="G46" s="28"/>
      <c r="H46" s="28">
        <f>H45/H38*10000</f>
        <v>6.096468982426226</v>
      </c>
    </row>
    <row r="47" spans="4:8" ht="12.75">
      <c r="D47" s="28"/>
      <c r="E47" s="28"/>
      <c r="F47" s="28"/>
      <c r="G47" s="28"/>
      <c r="H47" s="28"/>
    </row>
    <row r="48" spans="2:8" ht="12.75">
      <c r="B48" t="s">
        <v>13</v>
      </c>
      <c r="D48" s="28">
        <v>-9.35753153223455E-05</v>
      </c>
      <c r="E48" s="28"/>
      <c r="F48" s="28">
        <v>-0.00016228309011624</v>
      </c>
      <c r="G48" s="28"/>
      <c r="H48" s="28">
        <v>-0.000737047708884534</v>
      </c>
    </row>
    <row r="49" spans="2:8" ht="12.75">
      <c r="B49" t="s">
        <v>14</v>
      </c>
      <c r="D49" s="28">
        <f>D48/D38*10000</f>
        <v>-3.450340816554711</v>
      </c>
      <c r="E49" s="28"/>
      <c r="F49" s="28">
        <f>F48/F38*10000</f>
        <v>-2.991761374828113</v>
      </c>
      <c r="G49" s="28"/>
      <c r="H49" s="28">
        <f>H48/H38*10000</f>
        <v>-2.7175637621585347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Vector Fields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Moor</dc:creator>
  <cp:keywords/>
  <dc:description/>
  <cp:lastModifiedBy>btegast1</cp:lastModifiedBy>
  <cp:lastPrinted>2006-01-19T14:39:51Z</cp:lastPrinted>
  <dcterms:created xsi:type="dcterms:W3CDTF">2005-10-28T16:20:31Z</dcterms:created>
  <dcterms:modified xsi:type="dcterms:W3CDTF">2006-01-19T14:53:04Z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754717942</vt:i4>
  </property>
  <property fmtid="{D5CDD505-2E9C-101B-9397-08002B2CF9AE}" pid="3" name="_EmailSubject">
    <vt:lpwstr>GSI results</vt:lpwstr>
  </property>
  <property fmtid="{D5CDD505-2E9C-101B-9397-08002B2CF9AE}" pid="4" name="_AuthorEmail">
    <vt:lpwstr>eddie.moor@vectorfields.co.uk</vt:lpwstr>
  </property>
  <property fmtid="{D5CDD505-2E9C-101B-9397-08002B2CF9AE}" pid="5" name="_AuthorEmailDisplayName">
    <vt:lpwstr>Edward Moor</vt:lpwstr>
  </property>
  <property fmtid="{D5CDD505-2E9C-101B-9397-08002B2CF9AE}" pid="6" name="_ReviewingToolsShownOnce">
    <vt:lpwstr/>
  </property>
</Properties>
</file>